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f.saeedi\Desktop\"/>
    </mc:Choice>
  </mc:AlternateContent>
  <xr:revisionPtr revIDLastSave="0" documentId="13_ncr:1_{D4A2AB8D-9CA2-4054-88A1-2FD3FBDA6A63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درآمد سودسهام" sheetId="18" r:id="rId7"/>
    <sheet name="درآمد ناشی از تغییر قیمت اوراق " sheetId="14" r:id="rId8"/>
    <sheet name="درآمد ناشی ازفروش" sheetId="15" r:id="rId9"/>
    <sheet name="درآمد سرمایه گذاری در سهام " sheetId="5" r:id="rId10"/>
    <sheet name="درآمد سرمایه گذاری در اوراق بها" sheetId="6" r:id="rId11"/>
    <sheet name="درآمد سپرده بانکی" sheetId="7" r:id="rId12"/>
    <sheet name="سایر درآمدها" sheetId="8" r:id="rId13"/>
    <sheet name="جمع درآمدها" sheetId="11" r:id="rId14"/>
  </sheets>
  <externalReferences>
    <externalReference r:id="rId15"/>
  </externalReferences>
  <definedNames>
    <definedName name="_xlnm._FilterDatabase" localSheetId="1" hidden="1">' سهام'!$A$9:$AA$19</definedName>
    <definedName name="_xlnm._FilterDatabase" localSheetId="10" hidden="1">'درآمد سرمایه گذاری در اوراق بها'!$B$8:$S$11</definedName>
    <definedName name="_xlnm._FilterDatabase" localSheetId="9" hidden="1">'درآمد سرمایه گذاری در سهام '!$B$10:$V$20</definedName>
    <definedName name="_xlnm._FilterDatabase" localSheetId="6" hidden="1">'درآمد سودسهام'!$A$8:$V$9</definedName>
    <definedName name="_xlnm._FilterDatabase" localSheetId="7" hidden="1">'درآمد ناشی از تغییر قیمت اوراق '!$B$7:$AG$16</definedName>
    <definedName name="_xlnm._FilterDatabase" localSheetId="8" hidden="1">'درآمد ناشی ازفروش'!$A$7:$Q$17</definedName>
    <definedName name="_xlnm._FilterDatabase" localSheetId="5" hidden="1">'سود سپرده بانکی'!$A$7:$S$16</definedName>
    <definedName name="_xlnm.Print_Area" localSheetId="1">' سهام'!$A$1:$Y$20</definedName>
    <definedName name="_xlnm.Print_Area" localSheetId="0">Sheet1!$A$1:$J$26</definedName>
    <definedName name="_xlnm.Print_Area" localSheetId="2">اوراق!$A$1:$Y$19</definedName>
    <definedName name="_xlnm.Print_Area" localSheetId="13">'جمع درآمدها'!$A$1:$I$13</definedName>
    <definedName name="_xlnm.Print_Area" localSheetId="11">'درآمد سپرده بانکی'!$A$1:$L$18</definedName>
    <definedName name="_xlnm.Print_Area" localSheetId="10">'درآمد سرمایه گذاری در اوراق بها'!$A$1:$R$12</definedName>
    <definedName name="_xlnm.Print_Area" localSheetId="9">'درآمد سرمایه گذاری در سهام '!$A$1:$V$21</definedName>
    <definedName name="_xlnm.Print_Area" localSheetId="4">'درآمد سود سهام'!$A$1:$S$12</definedName>
    <definedName name="_xlnm.Print_Area" localSheetId="6">'درآمد سودسهام'!$A$1:$S$12</definedName>
    <definedName name="_xlnm.Print_Area" localSheetId="7">'درآمد ناشی از تغییر قیمت اوراق '!$A$1:$R$16</definedName>
    <definedName name="_xlnm.Print_Area" localSheetId="8">'درآمد ناشی ازفروش'!$A$1:$Q$18</definedName>
    <definedName name="_xlnm.Print_Area" localSheetId="3">سپرده!$A$1:$S$20</definedName>
    <definedName name="_xlnm.Print_Area" localSheetId="5">'سود سپرده بانکی'!$A$1:$S$17</definedName>
    <definedName name="_xlnm.Print_Titles" localSheetId="1">' سهام'!$1:$9</definedName>
    <definedName name="_xlnm.Print_Titles" localSheetId="10">'درآمد سرمایه گذاری در اوراق بها'!$1:$9</definedName>
    <definedName name="_xlnm.Print_Titles" localSheetId="9">'درآمد سرمایه گذاری در سهام '!$1:$11</definedName>
    <definedName name="_xlnm.Print_Titles" localSheetId="7">'درآمد ناشی از تغییر قیمت اوراق '!$1:$7</definedName>
    <definedName name="_xlnm.Print_Titles" localSheetId="8">'درآمد ناشی ازفروش'!$1:$6</definedName>
    <definedName name="_xlnm.Print_Titles" localSheetId="5">'سود سپرده بانکی'!$1:$8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5" l="1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F20" i="5"/>
  <c r="D17" i="15"/>
  <c r="E17" i="15"/>
  <c r="F17" i="15"/>
  <c r="G17" i="15"/>
  <c r="H17" i="15"/>
  <c r="I17" i="15"/>
  <c r="J17" i="15"/>
  <c r="K17" i="15"/>
  <c r="L17" i="15"/>
  <c r="M17" i="15"/>
  <c r="N17" i="15"/>
  <c r="O17" i="15"/>
  <c r="P17" i="15"/>
  <c r="Q17" i="15"/>
  <c r="C17" i="15"/>
  <c r="E16" i="14"/>
  <c r="F16" i="14"/>
  <c r="G16" i="14"/>
  <c r="H16" i="14"/>
  <c r="I16" i="14"/>
  <c r="J16" i="14"/>
  <c r="K16" i="14"/>
  <c r="L16" i="14"/>
  <c r="M16" i="14"/>
  <c r="N16" i="14"/>
  <c r="O16" i="14"/>
  <c r="P16" i="14"/>
  <c r="Q16" i="14"/>
  <c r="R16" i="14"/>
  <c r="D16" i="14"/>
  <c r="Q19" i="2"/>
  <c r="M19" i="2"/>
  <c r="K19" i="2"/>
  <c r="I16" i="13"/>
  <c r="M16" i="13"/>
  <c r="O16" i="13"/>
  <c r="S16" i="13"/>
  <c r="O11" i="18"/>
  <c r="Q11" i="18"/>
  <c r="S11" i="18"/>
  <c r="I6" i="18"/>
  <c r="A3" i="11"/>
  <c r="A1" i="11"/>
  <c r="A3" i="8"/>
  <c r="A1" i="8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O6" i="18"/>
  <c r="A3" i="19"/>
  <c r="A1" i="19"/>
  <c r="A3" i="1"/>
  <c r="A1" i="1"/>
  <c r="K16" i="19" l="1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K16" i="13" l="1"/>
  <c r="Q16" i="13"/>
  <c r="Q19" i="1" l="1"/>
  <c r="E13" i="8" l="1"/>
  <c r="C13" i="8"/>
  <c r="J22" i="2" l="1"/>
  <c r="W19" i="1" l="1"/>
  <c r="U19" i="1"/>
  <c r="O19" i="1"/>
  <c r="M19" i="1"/>
  <c r="K19" i="1"/>
  <c r="I19" i="1"/>
  <c r="G19" i="1"/>
  <c r="E19" i="1"/>
  <c r="C19" i="1"/>
  <c r="D19" i="1"/>
  <c r="P11" i="6" l="1"/>
  <c r="H11" i="6"/>
  <c r="N11" i="6" l="1"/>
  <c r="F11" i="6"/>
  <c r="L11" i="6" l="1"/>
  <c r="J11" i="6" l="1"/>
  <c r="D11" i="6"/>
  <c r="D20" i="5"/>
  <c r="I17" i="7" l="1"/>
  <c r="E17" i="7"/>
  <c r="M11" i="18"/>
  <c r="E11" i="11" l="1"/>
  <c r="I11" i="11" s="1"/>
  <c r="G17" i="7"/>
  <c r="P18" i="15"/>
  <c r="K11" i="18"/>
  <c r="I11" i="18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O19" i="2"/>
  <c r="R19" i="1"/>
  <c r="Y19" i="1" l="1"/>
  <c r="S19" i="2"/>
  <c r="L19" i="1"/>
  <c r="E10" i="11"/>
  <c r="I10" i="11" s="1"/>
  <c r="R11" i="6" l="1"/>
  <c r="K17" i="7"/>
  <c r="N33" i="6" l="1"/>
  <c r="E9" i="11" l="1"/>
  <c r="I9" i="11" l="1"/>
  <c r="E8" i="11" l="1"/>
  <c r="I8" i="11" s="1"/>
  <c r="I12" i="11" l="1"/>
  <c r="E12" i="11"/>
  <c r="G8" i="11" l="1"/>
  <c r="G11" i="11"/>
  <c r="G10" i="11"/>
  <c r="G9" i="11"/>
  <c r="G12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<sst xmlns="http://schemas.openxmlformats.org/spreadsheetml/2006/main" count="423" uniqueCount="136">
  <si>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</si>
  <si>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</si>
  <si>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</si>
  <si>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</si>
  <si>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</si>
  <si>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</si>
  <si>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</si>
  <si>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</si>
  <si>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</si>
  <si>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</si>
  <si>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</si>
  <si>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</si>
  <si>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</si>
  <si>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</si>
  <si>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</si>
  <si>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</si>
  <si>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</si>
  <si>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</si>
  <si>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</si>
  <si>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</si>
  <si>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</si>
  <si>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</si>
  <si>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</si>
  <si>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</si>
  <si>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</si>
  <si>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</si>
  <si>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</si>
  <si>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</si>
  <si>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</si>
  <si>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</si>
  <si>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</si>
  <si>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</si>
  <si>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</si>
  <si>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</si>
  <si>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</si>
  <si>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</si>
  <si>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</si>
  <si>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</si>
  <si>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</si>
  <si>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</si>
  <si>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</si>
  <si>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</si>
  <si>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</si>
  <si>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</si>
  <si>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</si>
  <si>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</si>
  <si>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</si>
  <si>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</si>
  <si>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</si>
  <si>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</si>
  <si>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</si>
  <si>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</si>
  <si>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</si>
  <si>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</si>
  <si>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</si>
  <si>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</si>
  <si>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</si>
  <si>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</si>
  <si>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</si>
  <si>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</si>
  <si>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</si>
  <si>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</si>
  <si>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</si>
  <si>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</si>
  <si>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</si>
  <si>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</si>
  <si>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</si>
  <si>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</si>
  <si>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</si>
  <si>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</si>
  <si>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</si>
  <si>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</si>
  <si>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</si>
  <si>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</si>
  <si>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</si>
  <si>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</si>
  <si>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</si>
  <si>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</si>
  <si>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</si>
  <si>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</si>
  <si>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</si>
  <si>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</si>
  <si>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</si>
  <si>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</si>
  <si>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</si>
  <si>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</si>
  <si>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</si>
  <si>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</si>
  <si>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</si>
  <si>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</si>
  <si>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</si>
  <si>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</si>
  <si>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</si>
  <si>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</si>
  <si>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توسعه مسیر برق گیلان</t>
  </si>
  <si>
    <t>سرمایه‌گذاری‌ صنعت‌ نفت‌</t>
  </si>
  <si>
    <t>گروه توسعه مالی مهر آیندگان</t>
  </si>
  <si>
    <t>مهندسی و ساختمان صنایع نفت</t>
  </si>
  <si>
    <t>نفت سپاهان</t>
  </si>
  <si>
    <t>بانک تجارت کار</t>
  </si>
  <si>
    <t xml:space="preserve">بانک تجارت 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</si>
  <si>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</si>
  <si>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</si>
  <si>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</si>
  <si>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</si>
  <si>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</si>
  <si>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</si>
  <si>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</si>
  <si>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</si>
  <si>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</si>
  <si>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</si>
  <si>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</si>
  <si>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</si>
  <si>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</si>
  <si>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</si>
  <si>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</si>
  <si>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</si>
  <si>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</si>
  <si>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>1399/09/15</t>
  </si>
  <si>
    <t>اسنادخزانه-م18بودجه98-010614</t>
  </si>
  <si>
    <t>معین برای سایر درآمدهای تنزیل سود بانک</t>
  </si>
  <si>
    <t>تعدیل کارمزد کارگزار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</si>
  <si>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</si>
  <si>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</si>
  <si>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</si>
  <si>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1400/01/31</t>
  </si>
  <si>
    <t>1400/01/01</t>
  </si>
  <si>
    <t>1400/02/31</t>
  </si>
  <si>
    <t>برای دوره یک ماهه منتهی به 31 خرداد ماه 1400</t>
  </si>
  <si>
    <t>1400/03/31</t>
  </si>
  <si>
    <t>طی خرداد ماه 1400</t>
  </si>
  <si>
    <t>از ابتدای سال مالی تا پایان خرداد ماه سال 1400</t>
  </si>
  <si>
    <t/>
  </si>
  <si>
    <t>1400/03/22</t>
  </si>
  <si>
    <t>از ابتدای سال مالی تا پایان خرداد ماه 1400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</si>
  <si>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</t>
    </r>
    <r>
      <rPr>
        <sz val="20"/>
        <rFont val="IranNastaliq"/>
        <family val="1"/>
      </rPr>
      <t>صندوق سرمایه گذاری اختصاصی بازارگردانی خبرگان اهداف
خرداد  1400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</si>
</sst>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%"/>
  </numFmts>
  <fonts count="53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20"/>
      <name val="IranNastaliq"/>
      <family val="1"/>
    </font>
    <font>
      <sz val="45"/>
      <name val="IranNastaliq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57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2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0" xfId="0" applyFont="1" applyBorder="1" applyAlignment="1">
      <alignment vertical="center" readingOrder="2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166" fontId="2" fillId="0" borderId="0" xfId="1" applyNumberFormat="1" applyFont="1" applyFill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165" fontId="19" fillId="0" borderId="2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167" fontId="2" fillId="0" borderId="0" xfId="1" applyNumberFormat="1" applyFont="1" applyAlignment="1">
      <alignment vertical="center" wrapText="1" readingOrder="2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10" fontId="5" fillId="0" borderId="6" xfId="2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1" fillId="0" borderId="0" xfId="0" applyFont="1"/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7" fontId="5" fillId="0" borderId="0" xfId="1" applyNumberFormat="1" applyFont="1"/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22" fillId="0" borderId="0" xfId="0" applyFont="1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71" fontId="22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170" fontId="2" fillId="0" borderId="6" xfId="2" applyNumberFormat="1" applyFont="1" applyBorder="1" applyAlignment="1">
      <alignment horizontal="center" vertical="center" wrapText="1" readingOrder="2"/>
    </xf>
    <xf numFmtId="172" fontId="27" fillId="0" borderId="0" xfId="0" applyNumberFormat="1" applyFont="1" applyAlignment="1">
      <alignment horizontal="center" vertical="center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3" fontId="21" fillId="0" borderId="0" xfId="0" applyNumberFormat="1" applyFont="1" applyFill="1" applyBorder="1" applyAlignment="1">
      <alignment vertical="center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165" fontId="25" fillId="0" borderId="6" xfId="0" applyNumberFormat="1" applyFont="1" applyFill="1" applyBorder="1" applyAlignment="1">
      <alignment horizontal="center" vertical="center"/>
    </xf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171" fontId="19" fillId="0" borderId="2" xfId="0" applyNumberFormat="1" applyFont="1" applyBorder="1" applyAlignment="1">
      <alignment horizontal="center" vertical="center" wrapText="1" readingOrder="2"/>
    </xf>
    <xf numFmtId="171" fontId="19" fillId="0" borderId="0" xfId="0" applyNumberFormat="1" applyFont="1" applyBorder="1" applyAlignment="1">
      <alignment horizontal="center" vertical="center" wrapText="1" readingOrder="2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18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top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530087</xdr:colOff>
      <xdr:row>6</xdr:row>
      <xdr:rowOff>172278</xdr:rowOff>
    </xdr:from>
    <xdr:to>
      <xdr:col>7</xdr:col>
      <xdr:colOff>16565</xdr:colOff>
      <xdr:row>18</xdr:row>
      <xdr:rowOff>91109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7660348" y="1315278"/>
          <a:ext cx="1938130" cy="22048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P29"/>
  <sheetViews>
    <sheetView rightToLeft="1" tabSelected="1" view="pageBreakPreview" zoomScaleNormal="100" zoomScaleSheetLayoutView="100" workbookViewId="0">
      <selection activeCell="B2" sqref="B2:J29"/>
    </sheetView>
  </sheetViews>
  <sheetFormatPr defaultRowHeight="15" x14ac:dyDescent="0.25"/>
  <cols>
    <col min="1" max="1" width="3.42578125" style="272" customWidth="1"/>
    <col min="2" max="16384" width="9.140625" style="272"/>
  </cols>
  <sheetData>
    <row r="2" spans="2:16" x14ac:dyDescent="0.25">
      <c r="B2" s="370" t="s">
        <v>135</v>
      </c>
      <c r="C2" s="370"/>
      <c r="D2" s="370"/>
      <c r="E2" s="370"/>
      <c r="F2" s="370"/>
      <c r="G2" s="370"/>
      <c r="H2" s="370"/>
      <c r="I2" s="370"/>
      <c r="J2" s="370"/>
    </row>
    <row r="3" spans="2:16" x14ac:dyDescent="0.25">
      <c r="B3" s="370"/>
      <c r="C3" s="370"/>
      <c r="D3" s="370"/>
      <c r="E3" s="370"/>
      <c r="F3" s="370"/>
      <c r="G3" s="370"/>
      <c r="H3" s="370"/>
      <c r="I3" s="370"/>
      <c r="J3" s="370"/>
    </row>
    <row r="4" spans="2:16" x14ac:dyDescent="0.25">
      <c r="B4" s="370"/>
      <c r="C4" s="370"/>
      <c r="D4" s="370"/>
      <c r="E4" s="370"/>
      <c r="F4" s="370"/>
      <c r="G4" s="370"/>
      <c r="H4" s="370"/>
      <c r="I4" s="370"/>
      <c r="J4" s="370"/>
      <c r="L4" s="371" t="s">
        <v>90</v>
      </c>
      <c r="M4" s="371"/>
      <c r="N4" s="371"/>
      <c r="O4" s="371"/>
      <c r="P4" s="371"/>
    </row>
    <row r="5" spans="2:16" x14ac:dyDescent="0.25">
      <c r="B5" s="370"/>
      <c r="C5" s="370"/>
      <c r="D5" s="370"/>
      <c r="E5" s="370"/>
      <c r="F5" s="370"/>
      <c r="G5" s="370"/>
      <c r="H5" s="370"/>
      <c r="I5" s="370"/>
      <c r="J5" s="370"/>
      <c r="L5" s="371" t="s">
        <v>128</v>
      </c>
      <c r="M5" s="371"/>
      <c r="N5" s="371"/>
      <c r="O5" s="371"/>
      <c r="P5" s="371"/>
    </row>
    <row r="6" spans="2:16" x14ac:dyDescent="0.25">
      <c r="B6" s="370"/>
      <c r="C6" s="370"/>
      <c r="D6" s="370"/>
      <c r="E6" s="370"/>
      <c r="F6" s="370"/>
      <c r="G6" s="370"/>
      <c r="H6" s="370"/>
      <c r="I6" s="370"/>
      <c r="J6" s="370"/>
    </row>
    <row r="7" spans="2:16" x14ac:dyDescent="0.25">
      <c r="B7" s="370"/>
      <c r="C7" s="370"/>
      <c r="D7" s="370"/>
      <c r="E7" s="370"/>
      <c r="F7" s="370"/>
      <c r="G7" s="370"/>
      <c r="H7" s="370"/>
      <c r="I7" s="370"/>
      <c r="J7" s="370"/>
    </row>
    <row r="8" spans="2:16" x14ac:dyDescent="0.25">
      <c r="B8" s="370"/>
      <c r="C8" s="370"/>
      <c r="D8" s="370"/>
      <c r="E8" s="370"/>
      <c r="F8" s="370"/>
      <c r="G8" s="370"/>
      <c r="H8" s="370"/>
      <c r="I8" s="370"/>
      <c r="J8" s="370"/>
    </row>
    <row r="9" spans="2:16" x14ac:dyDescent="0.25">
      <c r="B9" s="370"/>
      <c r="C9" s="370"/>
      <c r="D9" s="370"/>
      <c r="E9" s="370"/>
      <c r="F9" s="370"/>
      <c r="G9" s="370"/>
      <c r="H9" s="370"/>
      <c r="I9" s="370"/>
      <c r="J9" s="370"/>
    </row>
    <row r="10" spans="2:16" x14ac:dyDescent="0.25">
      <c r="B10" s="370"/>
      <c r="C10" s="370"/>
      <c r="D10" s="370"/>
      <c r="E10" s="370"/>
      <c r="F10" s="370"/>
      <c r="G10" s="370"/>
      <c r="H10" s="370"/>
      <c r="I10" s="370"/>
      <c r="J10" s="370"/>
    </row>
    <row r="11" spans="2:16" x14ac:dyDescent="0.25">
      <c r="B11" s="370"/>
      <c r="C11" s="370"/>
      <c r="D11" s="370"/>
      <c r="E11" s="370"/>
      <c r="F11" s="370"/>
      <c r="G11" s="370"/>
      <c r="H11" s="370"/>
      <c r="I11" s="370"/>
      <c r="J11" s="370"/>
    </row>
    <row r="12" spans="2:16" x14ac:dyDescent="0.25">
      <c r="B12" s="370"/>
      <c r="C12" s="370"/>
      <c r="D12" s="370"/>
      <c r="E12" s="370"/>
      <c r="F12" s="370"/>
      <c r="G12" s="370"/>
      <c r="H12" s="370"/>
      <c r="I12" s="370"/>
      <c r="J12" s="370"/>
    </row>
    <row r="13" spans="2:16" x14ac:dyDescent="0.25">
      <c r="B13" s="370"/>
      <c r="C13" s="370"/>
      <c r="D13" s="370"/>
      <c r="E13" s="370"/>
      <c r="F13" s="370"/>
      <c r="G13" s="370"/>
      <c r="H13" s="370"/>
      <c r="I13" s="370"/>
      <c r="J13" s="370"/>
    </row>
    <row r="14" spans="2:16" x14ac:dyDescent="0.25">
      <c r="B14" s="370"/>
      <c r="C14" s="370"/>
      <c r="D14" s="370"/>
      <c r="E14" s="370"/>
      <c r="F14" s="370"/>
      <c r="G14" s="370"/>
      <c r="H14" s="370"/>
      <c r="I14" s="370"/>
      <c r="J14" s="370"/>
    </row>
    <row r="15" spans="2:16" x14ac:dyDescent="0.25">
      <c r="B15" s="370"/>
      <c r="C15" s="370"/>
      <c r="D15" s="370"/>
      <c r="E15" s="370"/>
      <c r="F15" s="370"/>
      <c r="G15" s="370"/>
      <c r="H15" s="370"/>
      <c r="I15" s="370"/>
      <c r="J15" s="370"/>
    </row>
    <row r="16" spans="2:16" x14ac:dyDescent="0.25">
      <c r="B16" s="370"/>
      <c r="C16" s="370"/>
      <c r="D16" s="370"/>
      <c r="E16" s="370"/>
      <c r="F16" s="370"/>
      <c r="G16" s="370"/>
      <c r="H16" s="370"/>
      <c r="I16" s="370"/>
      <c r="J16" s="370"/>
    </row>
    <row r="17" spans="2:10" x14ac:dyDescent="0.25">
      <c r="B17" s="370"/>
      <c r="C17" s="370"/>
      <c r="D17" s="370"/>
      <c r="E17" s="370"/>
      <c r="F17" s="370"/>
      <c r="G17" s="370"/>
      <c r="H17" s="370"/>
      <c r="I17" s="370"/>
      <c r="J17" s="370"/>
    </row>
    <row r="18" spans="2:10" x14ac:dyDescent="0.25">
      <c r="B18" s="370"/>
      <c r="C18" s="370"/>
      <c r="D18" s="370"/>
      <c r="E18" s="370"/>
      <c r="F18" s="370"/>
      <c r="G18" s="370"/>
      <c r="H18" s="370"/>
      <c r="I18" s="370"/>
      <c r="J18" s="370"/>
    </row>
    <row r="19" spans="2:10" x14ac:dyDescent="0.25">
      <c r="B19" s="370"/>
      <c r="C19" s="370"/>
      <c r="D19" s="370"/>
      <c r="E19" s="370"/>
      <c r="F19" s="370"/>
      <c r="G19" s="370"/>
      <c r="H19" s="370"/>
      <c r="I19" s="370"/>
      <c r="J19" s="370"/>
    </row>
    <row r="20" spans="2:10" x14ac:dyDescent="0.25">
      <c r="B20" s="370"/>
      <c r="C20" s="370"/>
      <c r="D20" s="370"/>
      <c r="E20" s="370"/>
      <c r="F20" s="370"/>
      <c r="G20" s="370"/>
      <c r="H20" s="370"/>
      <c r="I20" s="370"/>
      <c r="J20" s="370"/>
    </row>
    <row r="21" spans="2:10" ht="11.25" customHeight="1" x14ac:dyDescent="0.25">
      <c r="B21" s="370"/>
      <c r="C21" s="370"/>
      <c r="D21" s="370"/>
      <c r="E21" s="370"/>
      <c r="F21" s="370"/>
      <c r="G21" s="370"/>
      <c r="H21" s="370"/>
      <c r="I21" s="370"/>
      <c r="J21" s="370"/>
    </row>
    <row r="22" spans="2:10" x14ac:dyDescent="0.25">
      <c r="B22" s="370"/>
      <c r="C22" s="370"/>
      <c r="D22" s="370"/>
      <c r="E22" s="370"/>
      <c r="F22" s="370"/>
      <c r="G22" s="370"/>
      <c r="H22" s="370"/>
      <c r="I22" s="370"/>
      <c r="J22" s="370"/>
    </row>
    <row r="23" spans="2:10" x14ac:dyDescent="0.25">
      <c r="B23" s="370"/>
      <c r="C23" s="370"/>
      <c r="D23" s="370"/>
      <c r="E23" s="370"/>
      <c r="F23" s="370"/>
      <c r="G23" s="370"/>
      <c r="H23" s="370"/>
      <c r="I23" s="370"/>
      <c r="J23" s="370"/>
    </row>
    <row r="24" spans="2:10" x14ac:dyDescent="0.25">
      <c r="B24" s="370"/>
      <c r="C24" s="370"/>
      <c r="D24" s="370"/>
      <c r="E24" s="370"/>
      <c r="F24" s="370"/>
      <c r="G24" s="370"/>
      <c r="H24" s="370"/>
      <c r="I24" s="370"/>
      <c r="J24" s="370"/>
    </row>
    <row r="25" spans="2:10" x14ac:dyDescent="0.25">
      <c r="B25" s="370"/>
      <c r="C25" s="370"/>
      <c r="D25" s="370"/>
      <c r="E25" s="370"/>
      <c r="F25" s="370"/>
      <c r="G25" s="370"/>
      <c r="H25" s="370"/>
      <c r="I25" s="370"/>
      <c r="J25" s="370"/>
    </row>
    <row r="26" spans="2:10" x14ac:dyDescent="0.25">
      <c r="B26" s="370"/>
      <c r="C26" s="370"/>
      <c r="D26" s="370"/>
      <c r="E26" s="370"/>
      <c r="F26" s="370"/>
      <c r="G26" s="370"/>
      <c r="H26" s="370"/>
      <c r="I26" s="370"/>
      <c r="J26" s="370"/>
    </row>
    <row r="27" spans="2:10" x14ac:dyDescent="0.25">
      <c r="B27" s="370"/>
      <c r="C27" s="370"/>
      <c r="D27" s="370"/>
      <c r="E27" s="370"/>
      <c r="F27" s="370"/>
      <c r="G27" s="370"/>
      <c r="H27" s="370"/>
      <c r="I27" s="370"/>
      <c r="J27" s="370"/>
    </row>
    <row r="28" spans="2:10" x14ac:dyDescent="0.25">
      <c r="B28" s="370"/>
      <c r="C28" s="370"/>
      <c r="D28" s="370"/>
      <c r="E28" s="370"/>
      <c r="F28" s="370"/>
      <c r="G28" s="370"/>
      <c r="H28" s="370"/>
      <c r="I28" s="370"/>
      <c r="J28" s="370"/>
    </row>
    <row r="29" spans="2:10" x14ac:dyDescent="0.25">
      <c r="B29" s="370"/>
      <c r="C29" s="370"/>
      <c r="D29" s="370"/>
      <c r="E29" s="370"/>
      <c r="F29" s="370"/>
      <c r="G29" s="370"/>
      <c r="H29" s="370"/>
      <c r="I29" s="370"/>
      <c r="J29" s="370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29"/>
  <sheetViews>
    <sheetView rightToLeft="1" view="pageBreakPreview" zoomScaleNormal="100" zoomScaleSheetLayoutView="100" workbookViewId="0">
      <selection activeCell="R16" sqref="R16"/>
    </sheetView>
  </sheetViews>
  <sheetFormatPr defaultColWidth="9.140625" defaultRowHeight="18" x14ac:dyDescent="0.45"/>
  <cols>
    <col min="1" max="1" width="1.28515625" style="67" customWidth="1"/>
    <col min="2" max="2" width="15.28515625" style="67" customWidth="1"/>
    <col min="3" max="3" width="0.7109375" style="193" customWidth="1"/>
    <col min="4" max="4" width="15" style="67" customWidth="1"/>
    <col min="5" max="5" width="0.5703125" style="67" customWidth="1"/>
    <col min="6" max="6" width="17" style="67" bestFit="1" customWidth="1"/>
    <col min="7" max="7" width="0.5703125" style="193" customWidth="1"/>
    <col min="8" max="8" width="16.42578125" style="67" customWidth="1"/>
    <col min="9" max="9" width="0.28515625" style="193" customWidth="1"/>
    <col min="10" max="10" width="17" style="67" bestFit="1" customWidth="1"/>
    <col min="11" max="11" width="0.42578125" style="67" customWidth="1"/>
    <col min="12" max="12" width="12.85546875" style="67" customWidth="1"/>
    <col min="13" max="13" width="0.5703125" style="67" customWidth="1"/>
    <col min="14" max="14" width="16.42578125" style="67" customWidth="1"/>
    <col min="15" max="15" width="0.85546875" style="67" customWidth="1"/>
    <col min="16" max="16" width="16.85546875" style="67" customWidth="1"/>
    <col min="17" max="17" width="0.5703125" style="193" customWidth="1"/>
    <col min="18" max="18" width="16.42578125" style="67" customWidth="1"/>
    <col min="19" max="19" width="0.28515625" style="193" customWidth="1"/>
    <col min="20" max="20" width="17" style="67" bestFit="1" customWidth="1"/>
    <col min="21" max="21" width="0.5703125" style="67" customWidth="1"/>
    <col min="22" max="22" width="13" style="67" customWidth="1"/>
    <col min="23" max="16384" width="9.140625" style="67"/>
  </cols>
  <sheetData>
    <row r="1" spans="2:22" ht="19.5" x14ac:dyDescent="0.5">
      <c r="B1" s="432" t="str">
        <f>Sheet1!L4</f>
        <v>صندوق سرمایه‌گذاری اختصاصی بازارگردانی خبرگان اهداف</v>
      </c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</row>
    <row r="2" spans="2:22" ht="19.5" x14ac:dyDescent="0.5">
      <c r="B2" s="432" t="s">
        <v>66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</row>
    <row r="3" spans="2:22" ht="19.5" x14ac:dyDescent="0.5">
      <c r="B3" s="432" t="str">
        <f>Sheet1!L5</f>
        <v>برای دوره یک ماهه منتهی به 31 خرداد ماه 1400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</row>
    <row r="5" spans="2:22" ht="21" x14ac:dyDescent="0.45">
      <c r="B5" s="435" t="s">
        <v>88</v>
      </c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</row>
    <row r="6" spans="2:22" ht="9.75" customHeight="1" x14ac:dyDescent="0.45"/>
    <row r="7" spans="2:22" ht="20.25" thickBot="1" x14ac:dyDescent="0.5">
      <c r="B7" s="68"/>
      <c r="C7" s="69"/>
      <c r="D7" s="425" t="s">
        <v>130</v>
      </c>
      <c r="E7" s="425"/>
      <c r="F7" s="425"/>
      <c r="G7" s="425"/>
      <c r="H7" s="425"/>
      <c r="I7" s="425"/>
      <c r="J7" s="425"/>
      <c r="K7" s="425"/>
      <c r="L7" s="425"/>
      <c r="M7" s="276"/>
      <c r="N7" s="425" t="s">
        <v>134</v>
      </c>
      <c r="O7" s="425"/>
      <c r="P7" s="425"/>
      <c r="Q7" s="425"/>
      <c r="R7" s="425"/>
      <c r="S7" s="425"/>
      <c r="T7" s="425"/>
      <c r="U7" s="425"/>
      <c r="V7" s="425"/>
    </row>
    <row r="8" spans="2:22" ht="19.5" x14ac:dyDescent="0.45">
      <c r="B8" s="426" t="s">
        <v>32</v>
      </c>
      <c r="C8" s="429"/>
      <c r="D8" s="430" t="s">
        <v>16</v>
      </c>
      <c r="E8" s="429"/>
      <c r="F8" s="430" t="s">
        <v>17</v>
      </c>
      <c r="G8" s="427"/>
      <c r="H8" s="430" t="s">
        <v>18</v>
      </c>
      <c r="I8" s="429"/>
      <c r="J8" s="430" t="s">
        <v>2</v>
      </c>
      <c r="K8" s="430"/>
      <c r="L8" s="430"/>
      <c r="M8" s="286"/>
      <c r="N8" s="430" t="s">
        <v>16</v>
      </c>
      <c r="O8" s="430"/>
      <c r="P8" s="430" t="s">
        <v>17</v>
      </c>
      <c r="Q8" s="427"/>
      <c r="R8" s="430" t="s">
        <v>18</v>
      </c>
      <c r="S8" s="429"/>
      <c r="T8" s="434" t="s">
        <v>2</v>
      </c>
      <c r="U8" s="434"/>
      <c r="V8" s="434"/>
    </row>
    <row r="9" spans="2:22" ht="20.25" thickBot="1" x14ac:dyDescent="0.5">
      <c r="B9" s="427"/>
      <c r="C9" s="429"/>
      <c r="D9" s="431"/>
      <c r="E9" s="429"/>
      <c r="F9" s="431"/>
      <c r="G9" s="427"/>
      <c r="H9" s="431"/>
      <c r="I9" s="429"/>
      <c r="J9" s="433"/>
      <c r="K9" s="433"/>
      <c r="L9" s="433"/>
      <c r="M9" s="287"/>
      <c r="N9" s="431"/>
      <c r="O9" s="431"/>
      <c r="P9" s="431"/>
      <c r="Q9" s="427"/>
      <c r="R9" s="431"/>
      <c r="S9" s="429"/>
      <c r="T9" s="425"/>
      <c r="U9" s="425"/>
      <c r="V9" s="425"/>
    </row>
    <row r="10" spans="2:22" ht="39.75" thickBot="1" x14ac:dyDescent="0.5">
      <c r="B10" s="428"/>
      <c r="C10" s="429"/>
      <c r="D10" s="194" t="s">
        <v>71</v>
      </c>
      <c r="E10" s="429"/>
      <c r="F10" s="63" t="s">
        <v>72</v>
      </c>
      <c r="G10" s="427"/>
      <c r="H10" s="288" t="s">
        <v>73</v>
      </c>
      <c r="I10" s="429"/>
      <c r="J10" s="289" t="s">
        <v>6</v>
      </c>
      <c r="K10" s="286"/>
      <c r="L10" s="289" t="s">
        <v>19</v>
      </c>
      <c r="M10" s="290"/>
      <c r="N10" s="288" t="s">
        <v>71</v>
      </c>
      <c r="O10" s="291"/>
      <c r="P10" s="288" t="s">
        <v>72</v>
      </c>
      <c r="Q10" s="427"/>
      <c r="R10" s="288" t="s">
        <v>73</v>
      </c>
      <c r="S10" s="429"/>
      <c r="T10" s="195" t="s">
        <v>6</v>
      </c>
      <c r="U10" s="227"/>
      <c r="V10" s="195" t="s">
        <v>19</v>
      </c>
    </row>
    <row r="11" spans="2:22" ht="13.5" customHeight="1" x14ac:dyDescent="0.45">
      <c r="B11" s="188"/>
      <c r="C11" s="196"/>
      <c r="D11" s="55" t="s">
        <v>85</v>
      </c>
      <c r="E11" s="55"/>
      <c r="F11" s="55" t="s">
        <v>85</v>
      </c>
      <c r="G11" s="55"/>
      <c r="H11" s="55" t="s">
        <v>85</v>
      </c>
      <c r="I11" s="225"/>
      <c r="J11" s="197" t="s">
        <v>85</v>
      </c>
      <c r="K11" s="197"/>
      <c r="L11" s="197" t="s">
        <v>87</v>
      </c>
      <c r="M11" s="197"/>
      <c r="N11" s="197" t="s">
        <v>85</v>
      </c>
      <c r="O11" s="197"/>
      <c r="P11" s="197" t="s">
        <v>85</v>
      </c>
      <c r="Q11" s="226"/>
      <c r="R11" s="197" t="s">
        <v>85</v>
      </c>
      <c r="S11" s="225"/>
      <c r="T11" s="197" t="s">
        <v>85</v>
      </c>
      <c r="U11" s="228"/>
      <c r="V11" s="197" t="s">
        <v>87</v>
      </c>
    </row>
    <row r="12" spans="2:22" s="79" customFormat="1" x14ac:dyDescent="0.35">
      <c r="B12" s="236" t="s">
        <v>91</v>
      </c>
      <c r="C12" s="269"/>
      <c r="D12" s="344">
        <v>0</v>
      </c>
      <c r="E12" s="314"/>
      <c r="F12" s="314">
        <v>2150170450126</v>
      </c>
      <c r="G12" s="314"/>
      <c r="H12" s="55">
        <v>-180610651715</v>
      </c>
      <c r="I12" s="269"/>
      <c r="J12" s="55">
        <v>1969559798411</v>
      </c>
      <c r="K12" s="204"/>
      <c r="L12" s="78">
        <v>0.98809999999999998</v>
      </c>
      <c r="M12" s="78"/>
      <c r="N12" s="344">
        <v>0</v>
      </c>
      <c r="O12" s="314"/>
      <c r="P12" s="314">
        <v>162980786884</v>
      </c>
      <c r="Q12" s="314"/>
      <c r="R12" s="314">
        <v>-560149877237</v>
      </c>
      <c r="S12" s="55"/>
      <c r="T12" s="55">
        <v>-397169090353</v>
      </c>
      <c r="V12" s="78">
        <v>0.40620000000000001</v>
      </c>
    </row>
    <row r="13" spans="2:22" s="79" customFormat="1" ht="31.5" customHeight="1" x14ac:dyDescent="0.35">
      <c r="B13" s="236" t="s">
        <v>93</v>
      </c>
      <c r="C13" s="269"/>
      <c r="D13" s="344">
        <v>0</v>
      </c>
      <c r="E13" s="314"/>
      <c r="F13" s="314">
        <v>8768191988</v>
      </c>
      <c r="G13" s="314"/>
      <c r="H13" s="314">
        <v>-78139161</v>
      </c>
      <c r="I13" s="269"/>
      <c r="J13" s="314">
        <v>8690052827</v>
      </c>
      <c r="K13" s="204"/>
      <c r="L13" s="78">
        <v>4.4000000000000003E-3</v>
      </c>
      <c r="M13" s="78"/>
      <c r="N13" s="344">
        <v>0</v>
      </c>
      <c r="O13" s="314"/>
      <c r="P13" s="314">
        <v>-8222317635</v>
      </c>
      <c r="Q13" s="314"/>
      <c r="R13" s="314">
        <v>8262180369</v>
      </c>
      <c r="S13" s="314"/>
      <c r="T13" s="314">
        <v>39862734</v>
      </c>
      <c r="V13" s="78">
        <v>0</v>
      </c>
    </row>
    <row r="14" spans="2:22" s="79" customFormat="1" ht="31.5" customHeight="1" x14ac:dyDescent="0.35">
      <c r="B14" s="236" t="s">
        <v>92</v>
      </c>
      <c r="C14" s="269"/>
      <c r="D14" s="344">
        <v>0</v>
      </c>
      <c r="E14" s="314"/>
      <c r="F14" s="314">
        <v>-10279059024</v>
      </c>
      <c r="G14" s="314"/>
      <c r="H14" s="314">
        <v>-2319117356</v>
      </c>
      <c r="I14" s="269"/>
      <c r="J14" s="314">
        <v>-12598176380</v>
      </c>
      <c r="K14" s="204"/>
      <c r="L14" s="78">
        <v>-6.3E-3</v>
      </c>
      <c r="M14" s="78"/>
      <c r="N14" s="344">
        <v>0</v>
      </c>
      <c r="O14" s="314"/>
      <c r="P14" s="314">
        <v>-11719855422</v>
      </c>
      <c r="Q14" s="314"/>
      <c r="R14" s="314">
        <v>35257438568</v>
      </c>
      <c r="S14" s="314"/>
      <c r="T14" s="314">
        <v>23537583146</v>
      </c>
      <c r="V14" s="78">
        <v>-2.41E-2</v>
      </c>
    </row>
    <row r="15" spans="2:22" s="79" customFormat="1" ht="31.5" customHeight="1" x14ac:dyDescent="0.35">
      <c r="B15" s="236" t="s">
        <v>98</v>
      </c>
      <c r="C15" s="269"/>
      <c r="D15" s="344">
        <v>0</v>
      </c>
      <c r="E15" s="314"/>
      <c r="F15" s="314">
        <v>-1582404523</v>
      </c>
      <c r="G15" s="314"/>
      <c r="H15" s="314">
        <v>35889577795</v>
      </c>
      <c r="I15" s="269"/>
      <c r="J15" s="314">
        <v>34307173272</v>
      </c>
      <c r="K15" s="204"/>
      <c r="L15" s="78">
        <v>1.72E-2</v>
      </c>
      <c r="M15" s="78"/>
      <c r="N15" s="344">
        <v>0</v>
      </c>
      <c r="O15" s="314"/>
      <c r="P15" s="314">
        <v>0</v>
      </c>
      <c r="Q15" s="314"/>
      <c r="R15" s="314">
        <v>87699479235</v>
      </c>
      <c r="S15" s="314"/>
      <c r="T15" s="314">
        <v>87699479235</v>
      </c>
      <c r="V15" s="78">
        <v>-8.9700000000000002E-2</v>
      </c>
    </row>
    <row r="16" spans="2:22" s="79" customFormat="1" ht="31.5" customHeight="1" x14ac:dyDescent="0.35">
      <c r="B16" s="236" t="s">
        <v>97</v>
      </c>
      <c r="C16" s="269"/>
      <c r="D16" s="344">
        <v>0</v>
      </c>
      <c r="E16" s="314"/>
      <c r="F16" s="314">
        <v>-10230671262</v>
      </c>
      <c r="G16" s="314"/>
      <c r="H16" s="314">
        <v>1914752190</v>
      </c>
      <c r="I16" s="269"/>
      <c r="J16" s="314">
        <v>-8315919072</v>
      </c>
      <c r="K16" s="204"/>
      <c r="L16" s="78">
        <v>-4.1999999999999997E-3</v>
      </c>
      <c r="M16" s="78"/>
      <c r="N16" s="344">
        <v>0</v>
      </c>
      <c r="O16" s="314"/>
      <c r="P16" s="314">
        <v>0</v>
      </c>
      <c r="Q16" s="314"/>
      <c r="R16" s="314">
        <v>-41338432181</v>
      </c>
      <c r="S16" s="314"/>
      <c r="T16" s="314">
        <v>-41338432181</v>
      </c>
      <c r="V16" s="78">
        <v>4.2299999999999997E-2</v>
      </c>
    </row>
    <row r="17" spans="2:22" s="79" customFormat="1" ht="36" x14ac:dyDescent="0.35">
      <c r="B17" s="236" t="s">
        <v>96</v>
      </c>
      <c r="C17" s="269"/>
      <c r="D17" s="344">
        <v>73096165016</v>
      </c>
      <c r="E17" s="314"/>
      <c r="F17" s="314">
        <v>12188145400</v>
      </c>
      <c r="G17" s="314"/>
      <c r="H17" s="314">
        <v>-17340079546</v>
      </c>
      <c r="I17" s="269"/>
      <c r="J17" s="314">
        <v>67944230870</v>
      </c>
      <c r="K17" s="204"/>
      <c r="L17" s="78">
        <v>3.4099999999999998E-2</v>
      </c>
      <c r="M17" s="78"/>
      <c r="N17" s="314">
        <v>73096165016</v>
      </c>
      <c r="O17" s="314"/>
      <c r="P17" s="314">
        <v>-116116177314</v>
      </c>
      <c r="Q17" s="314"/>
      <c r="R17" s="314">
        <v>-156196346536</v>
      </c>
      <c r="S17" s="314"/>
      <c r="T17" s="314">
        <v>-199216358834</v>
      </c>
      <c r="V17" s="78">
        <v>0.20369999999999999</v>
      </c>
    </row>
    <row r="18" spans="2:22" s="79" customFormat="1" ht="36" x14ac:dyDescent="0.35">
      <c r="B18" s="236" t="s">
        <v>95</v>
      </c>
      <c r="C18" s="269"/>
      <c r="D18" s="344">
        <v>0</v>
      </c>
      <c r="E18" s="314"/>
      <c r="F18" s="314">
        <v>-61217973193</v>
      </c>
      <c r="G18" s="314"/>
      <c r="H18" s="314">
        <v>0</v>
      </c>
      <c r="I18" s="269"/>
      <c r="J18" s="314">
        <v>-61217973193</v>
      </c>
      <c r="K18" s="204"/>
      <c r="L18" s="78">
        <v>-3.0700000000000002E-2</v>
      </c>
      <c r="M18" s="78"/>
      <c r="N18" s="344">
        <v>0</v>
      </c>
      <c r="O18" s="314"/>
      <c r="P18" s="314">
        <v>-191796742230</v>
      </c>
      <c r="Q18" s="314"/>
      <c r="R18" s="314">
        <v>56132720487</v>
      </c>
      <c r="S18" s="314"/>
      <c r="T18" s="314">
        <v>-135664021743</v>
      </c>
      <c r="V18" s="78">
        <v>0.13869999999999999</v>
      </c>
    </row>
    <row r="19" spans="2:22" s="79" customFormat="1" ht="36" x14ac:dyDescent="0.35">
      <c r="B19" s="236" t="s">
        <v>94</v>
      </c>
      <c r="C19" s="269"/>
      <c r="D19" s="344">
        <v>0</v>
      </c>
      <c r="E19" s="314"/>
      <c r="F19" s="314">
        <v>-10077724236</v>
      </c>
      <c r="G19" s="314"/>
      <c r="H19" s="314">
        <v>0</v>
      </c>
      <c r="I19" s="269"/>
      <c r="J19" s="314">
        <v>-10077724236</v>
      </c>
      <c r="K19" s="204"/>
      <c r="L19" s="78">
        <v>-5.1000000000000004E-3</v>
      </c>
      <c r="M19" s="78"/>
      <c r="N19" s="344">
        <v>12972136903</v>
      </c>
      <c r="O19" s="314"/>
      <c r="P19" s="314">
        <v>-221002731656</v>
      </c>
      <c r="Q19" s="314"/>
      <c r="R19" s="314">
        <v>-130203190111</v>
      </c>
      <c r="S19" s="314"/>
      <c r="T19" s="314">
        <v>-338233784864</v>
      </c>
      <c r="V19" s="78">
        <v>0.34589999999999999</v>
      </c>
    </row>
    <row r="20" spans="2:22" ht="33.75" customHeight="1" thickBot="1" x14ac:dyDescent="0.5">
      <c r="B20" s="236" t="s">
        <v>2</v>
      </c>
      <c r="D20" s="297">
        <f>SUM(D12:D19)</f>
        <v>73096165016</v>
      </c>
      <c r="E20" s="75"/>
      <c r="F20" s="75">
        <f>SUM(F12:F19)</f>
        <v>2077738955276</v>
      </c>
      <c r="G20" s="75">
        <f t="shared" ref="G20:V20" si="0">SUM(G12:G19)</f>
        <v>0</v>
      </c>
      <c r="H20" s="75">
        <f t="shared" si="0"/>
        <v>-162543657793</v>
      </c>
      <c r="I20" s="75">
        <f t="shared" si="0"/>
        <v>0</v>
      </c>
      <c r="J20" s="75">
        <f t="shared" si="0"/>
        <v>1988291462499</v>
      </c>
      <c r="K20" s="75">
        <f t="shared" si="0"/>
        <v>0</v>
      </c>
      <c r="L20" s="75">
        <f t="shared" si="0"/>
        <v>0.99750000000000016</v>
      </c>
      <c r="M20" s="75">
        <f t="shared" si="0"/>
        <v>0</v>
      </c>
      <c r="N20" s="75">
        <f t="shared" si="0"/>
        <v>86068301919</v>
      </c>
      <c r="O20" s="75">
        <f t="shared" si="0"/>
        <v>0</v>
      </c>
      <c r="P20" s="75">
        <f t="shared" si="0"/>
        <v>-385877037373</v>
      </c>
      <c r="Q20" s="75">
        <f t="shared" si="0"/>
        <v>0</v>
      </c>
      <c r="R20" s="75">
        <f t="shared" si="0"/>
        <v>-700536027406</v>
      </c>
      <c r="S20" s="75">
        <f t="shared" si="0"/>
        <v>0</v>
      </c>
      <c r="T20" s="75">
        <f t="shared" si="0"/>
        <v>-1000344762860</v>
      </c>
      <c r="U20" s="75">
        <f t="shared" si="0"/>
        <v>0</v>
      </c>
      <c r="V20" s="75">
        <f t="shared" si="0"/>
        <v>1.0230000000000001</v>
      </c>
    </row>
    <row r="21" spans="2:22" ht="18.75" thickTop="1" x14ac:dyDescent="0.45">
      <c r="D21" s="55"/>
      <c r="E21" s="55"/>
      <c r="I21" s="55"/>
      <c r="J21" s="55"/>
      <c r="K21" s="55"/>
      <c r="L21" s="78"/>
      <c r="M21" s="78"/>
      <c r="N21" s="55"/>
      <c r="O21" s="55"/>
      <c r="P21" s="55"/>
      <c r="Q21" s="55"/>
      <c r="R21" s="55"/>
      <c r="T21" s="55"/>
      <c r="U21" s="55"/>
      <c r="V21" s="198"/>
    </row>
    <row r="22" spans="2:22" x14ac:dyDescent="0.45">
      <c r="D22" s="192"/>
      <c r="E22" s="192"/>
      <c r="F22" s="55"/>
      <c r="H22" s="192"/>
      <c r="J22" s="199"/>
      <c r="N22" s="192"/>
      <c r="O22" s="192"/>
      <c r="P22" s="314"/>
      <c r="R22" s="192"/>
    </row>
    <row r="23" spans="2:22" x14ac:dyDescent="0.45">
      <c r="D23" s="192"/>
      <c r="F23" s="192"/>
      <c r="G23" s="314"/>
      <c r="H23" s="192"/>
      <c r="J23" s="199"/>
      <c r="N23" s="192"/>
      <c r="O23" s="314"/>
      <c r="P23" s="192"/>
      <c r="Q23" s="314"/>
      <c r="R23" s="192"/>
    </row>
    <row r="24" spans="2:22" x14ac:dyDescent="0.45">
      <c r="J24" s="200"/>
      <c r="N24" s="192"/>
      <c r="O24" s="192"/>
      <c r="P24" s="192"/>
      <c r="Q24" s="192"/>
      <c r="R24" s="192"/>
    </row>
    <row r="25" spans="2:22" x14ac:dyDescent="0.45">
      <c r="F25" s="192"/>
      <c r="H25" s="192"/>
      <c r="L25" s="199"/>
      <c r="M25" s="199"/>
      <c r="N25" s="201"/>
      <c r="O25" s="201"/>
      <c r="R25" s="192"/>
    </row>
    <row r="26" spans="2:22" x14ac:dyDescent="0.45">
      <c r="F26" s="192"/>
      <c r="L26" s="199"/>
      <c r="M26" s="199"/>
      <c r="N26" s="199"/>
      <c r="O26" s="199"/>
      <c r="P26" s="192"/>
    </row>
    <row r="27" spans="2:22" x14ac:dyDescent="0.45">
      <c r="L27" s="199"/>
      <c r="M27" s="199"/>
      <c r="N27" s="199"/>
      <c r="O27" s="199"/>
    </row>
    <row r="28" spans="2:22" x14ac:dyDescent="0.45">
      <c r="J28" s="192"/>
      <c r="L28" s="199"/>
      <c r="M28" s="199"/>
    </row>
    <row r="29" spans="2:22" x14ac:dyDescent="0.45">
      <c r="H29" s="200"/>
      <c r="L29" s="200"/>
      <c r="M29" s="200"/>
      <c r="N29" s="200"/>
      <c r="O29" s="200"/>
    </row>
  </sheetData>
  <mergeCells count="22"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  <mergeCell ref="D7:L7"/>
    <mergeCell ref="B8:B10"/>
    <mergeCell ref="C8:C10"/>
    <mergeCell ref="E8:E10"/>
    <mergeCell ref="G8:G10"/>
    <mergeCell ref="F8:F9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L16" sqref="L16"/>
    </sheetView>
  </sheetViews>
  <sheetFormatPr defaultColWidth="9.140625" defaultRowHeight="14.25" x14ac:dyDescent="0.35"/>
  <cols>
    <col min="1" max="1" width="1" style="79" customWidth="1"/>
    <col min="2" max="2" width="29.140625" style="205" customWidth="1"/>
    <col min="3" max="3" width="0.28515625" style="282" customWidth="1"/>
    <col min="4" max="4" width="16.42578125" style="79" customWidth="1"/>
    <col min="5" max="5" width="0.5703125" style="79" customWidth="1"/>
    <col min="6" max="6" width="17.42578125" style="79" customWidth="1"/>
    <col min="7" max="7" width="0.5703125" style="79" customWidth="1"/>
    <col min="8" max="8" width="15.28515625" style="79" bestFit="1" customWidth="1"/>
    <col min="9" max="9" width="0.5703125" style="79" customWidth="1"/>
    <col min="10" max="10" width="17" style="79" customWidth="1"/>
    <col min="11" max="11" width="0.42578125" style="79" customWidth="1"/>
    <col min="12" max="12" width="18.7109375" style="79" customWidth="1"/>
    <col min="13" max="13" width="0.5703125" style="79" customWidth="1"/>
    <col min="14" max="14" width="16.42578125" style="79" customWidth="1"/>
    <col min="15" max="15" width="0.5703125" style="79" customWidth="1"/>
    <col min="16" max="16" width="15.28515625" style="79" bestFit="1" customWidth="1"/>
    <col min="17" max="17" width="0.5703125" style="79" customWidth="1"/>
    <col min="18" max="18" width="18.28515625" style="79" customWidth="1"/>
    <col min="19" max="16384" width="9.140625" style="79"/>
  </cols>
  <sheetData>
    <row r="1" spans="2:19" ht="19.5" x14ac:dyDescent="0.5">
      <c r="B1" s="398" t="str">
        <f>Sheet1!L4</f>
        <v>صندوق سرمایه‌گذاری اختصاصی بازارگردانی خبرگان اهداف</v>
      </c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</row>
    <row r="2" spans="2:19" ht="19.5" x14ac:dyDescent="0.5">
      <c r="B2" s="398" t="s">
        <v>66</v>
      </c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</row>
    <row r="3" spans="2:19" ht="38.25" customHeight="1" x14ac:dyDescent="0.35">
      <c r="B3" s="445" t="str">
        <f>Sheet1!L5</f>
        <v>برای دوره یک ماهه منتهی به 31 خرداد ماه 1400</v>
      </c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</row>
    <row r="4" spans="2:19" ht="19.5" customHeight="1" x14ac:dyDescent="0.5">
      <c r="B4" s="446" t="s">
        <v>70</v>
      </c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</row>
    <row r="5" spans="2:19" ht="33.75" customHeight="1" thickBot="1" x14ac:dyDescent="0.4">
      <c r="B5" s="202"/>
      <c r="C5" s="280"/>
      <c r="D5" s="413" t="s">
        <v>130</v>
      </c>
      <c r="E5" s="413"/>
      <c r="F5" s="413"/>
      <c r="G5" s="413"/>
      <c r="H5" s="413"/>
      <c r="I5" s="413"/>
      <c r="J5" s="413"/>
      <c r="K5" s="12"/>
      <c r="L5" s="413" t="s">
        <v>134</v>
      </c>
      <c r="M5" s="413"/>
      <c r="N5" s="413"/>
      <c r="O5" s="413"/>
      <c r="P5" s="413"/>
      <c r="Q5" s="413"/>
      <c r="R5" s="413"/>
    </row>
    <row r="6" spans="2:19" ht="20.25" customHeight="1" x14ac:dyDescent="0.35">
      <c r="B6" s="436" t="s">
        <v>89</v>
      </c>
      <c r="C6" s="439"/>
      <c r="D6" s="397" t="s">
        <v>20</v>
      </c>
      <c r="E6" s="397"/>
      <c r="F6" s="397" t="s">
        <v>17</v>
      </c>
      <c r="G6" s="442"/>
      <c r="H6" s="397" t="s">
        <v>18</v>
      </c>
      <c r="I6" s="442"/>
      <c r="J6" s="397" t="s">
        <v>2</v>
      </c>
      <c r="K6" s="285"/>
      <c r="L6" s="397" t="s">
        <v>20</v>
      </c>
      <c r="M6" s="441"/>
      <c r="N6" s="397" t="s">
        <v>17</v>
      </c>
      <c r="O6" s="442"/>
      <c r="P6" s="441" t="s">
        <v>18</v>
      </c>
      <c r="Q6" s="442"/>
      <c r="R6" s="441" t="s">
        <v>2</v>
      </c>
    </row>
    <row r="7" spans="2:19" ht="20.25" customHeight="1" x14ac:dyDescent="0.35">
      <c r="B7" s="437"/>
      <c r="C7" s="439"/>
      <c r="D7" s="410"/>
      <c r="E7" s="410"/>
      <c r="F7" s="410"/>
      <c r="G7" s="443"/>
      <c r="H7" s="410"/>
      <c r="I7" s="443"/>
      <c r="J7" s="410"/>
      <c r="K7" s="285"/>
      <c r="L7" s="410"/>
      <c r="M7" s="447"/>
      <c r="N7" s="410"/>
      <c r="O7" s="443"/>
      <c r="P7" s="419"/>
      <c r="Q7" s="443"/>
      <c r="R7" s="419"/>
      <c r="S7" s="277"/>
    </row>
    <row r="8" spans="2:19" ht="18.75" thickBot="1" x14ac:dyDescent="0.4">
      <c r="B8" s="438"/>
      <c r="C8" s="440"/>
      <c r="D8" s="284" t="s">
        <v>74</v>
      </c>
      <c r="E8" s="393"/>
      <c r="F8" s="284" t="s">
        <v>72</v>
      </c>
      <c r="G8" s="444"/>
      <c r="H8" s="284" t="s">
        <v>73</v>
      </c>
      <c r="I8" s="444"/>
      <c r="J8" s="394"/>
      <c r="K8" s="283"/>
      <c r="L8" s="284" t="s">
        <v>74</v>
      </c>
      <c r="M8" s="448"/>
      <c r="N8" s="273" t="s">
        <v>72</v>
      </c>
      <c r="O8" s="444"/>
      <c r="P8" s="273" t="s">
        <v>73</v>
      </c>
      <c r="Q8" s="444"/>
      <c r="R8" s="413"/>
    </row>
    <row r="9" spans="2:19" ht="15" x14ac:dyDescent="0.35">
      <c r="B9" s="229"/>
      <c r="C9" s="281"/>
      <c r="D9" s="235" t="s">
        <v>85</v>
      </c>
      <c r="E9" s="231"/>
      <c r="F9" s="235" t="s">
        <v>85</v>
      </c>
      <c r="G9" s="230"/>
      <c r="H9" s="235" t="s">
        <v>85</v>
      </c>
      <c r="I9" s="230"/>
      <c r="J9" s="235" t="s">
        <v>85</v>
      </c>
      <c r="K9" s="204"/>
      <c r="L9" s="235" t="s">
        <v>85</v>
      </c>
      <c r="M9" s="231"/>
      <c r="N9" s="235" t="s">
        <v>85</v>
      </c>
      <c r="O9" s="230"/>
      <c r="P9" s="235" t="s">
        <v>85</v>
      </c>
      <c r="Q9" s="230"/>
      <c r="R9" s="235" t="s">
        <v>85</v>
      </c>
    </row>
    <row r="10" spans="2:19" ht="27.75" customHeight="1" x14ac:dyDescent="0.35">
      <c r="B10" s="236" t="s">
        <v>119</v>
      </c>
      <c r="C10" s="281"/>
      <c r="D10" s="344">
        <v>0</v>
      </c>
      <c r="E10" s="344"/>
      <c r="F10" s="344">
        <v>0</v>
      </c>
      <c r="G10" s="344"/>
      <c r="H10" s="344">
        <v>0</v>
      </c>
      <c r="I10" s="344"/>
      <c r="J10" s="344">
        <v>0</v>
      </c>
      <c r="K10" s="344"/>
      <c r="L10" s="344">
        <v>0</v>
      </c>
      <c r="M10" s="344"/>
      <c r="N10" s="344">
        <v>0</v>
      </c>
      <c r="O10" s="55"/>
      <c r="P10" s="314">
        <v>-5571452</v>
      </c>
      <c r="Q10" s="55"/>
      <c r="R10" s="55">
        <v>-5571452</v>
      </c>
    </row>
    <row r="11" spans="2:19" ht="29.25" customHeight="1" thickBot="1" x14ac:dyDescent="0.4">
      <c r="B11" s="236" t="s">
        <v>2</v>
      </c>
      <c r="D11" s="297">
        <f>SUM(D10)</f>
        <v>0</v>
      </c>
      <c r="E11" s="344"/>
      <c r="F11" s="297">
        <f>SUM(F10)</f>
        <v>0</v>
      </c>
      <c r="G11" s="344"/>
      <c r="H11" s="297">
        <f>SUM(H10)</f>
        <v>0</v>
      </c>
      <c r="I11" s="344"/>
      <c r="J11" s="297">
        <f>SUM(J10)</f>
        <v>0</v>
      </c>
      <c r="K11" s="344"/>
      <c r="L11" s="297">
        <f>SUM(SUM(L10))</f>
        <v>0</v>
      </c>
      <c r="M11" s="344"/>
      <c r="N11" s="297">
        <f>SUM(N10)</f>
        <v>0</v>
      </c>
      <c r="O11" s="55"/>
      <c r="P11" s="75">
        <f>SUM(P10)</f>
        <v>-5571452</v>
      </c>
      <c r="Q11" s="55"/>
      <c r="R11" s="75">
        <f>SUM(R10)</f>
        <v>-5571452</v>
      </c>
    </row>
    <row r="12" spans="2:19" ht="15" thickTop="1" x14ac:dyDescent="0.35">
      <c r="H12" s="206"/>
      <c r="K12" s="97"/>
      <c r="N12" s="206"/>
      <c r="P12" s="206"/>
    </row>
    <row r="13" spans="2:19" x14ac:dyDescent="0.35">
      <c r="F13" s="207"/>
      <c r="L13" s="206"/>
      <c r="N13" s="207"/>
      <c r="O13" s="97"/>
      <c r="P13" s="97"/>
      <c r="Q13" s="97"/>
      <c r="R13" s="149"/>
    </row>
    <row r="14" spans="2:19" x14ac:dyDescent="0.35">
      <c r="F14" s="98"/>
      <c r="L14" s="206"/>
      <c r="N14" s="207"/>
      <c r="O14" s="207"/>
      <c r="P14" s="207"/>
      <c r="Q14" s="97"/>
      <c r="R14" s="207"/>
    </row>
    <row r="15" spans="2:19" x14ac:dyDescent="0.35">
      <c r="D15" s="206"/>
      <c r="E15" s="206"/>
      <c r="F15" s="206"/>
      <c r="G15" s="206"/>
      <c r="H15" s="206"/>
      <c r="I15" s="206"/>
      <c r="J15" s="206"/>
      <c r="N15" s="206"/>
      <c r="R15" s="203"/>
    </row>
    <row r="16" spans="2:19" x14ac:dyDescent="0.35">
      <c r="N16" s="206"/>
    </row>
    <row r="17" spans="6:6" x14ac:dyDescent="0.35">
      <c r="F17" s="206"/>
    </row>
    <row r="33" spans="14:14" x14ac:dyDescent="0.35">
      <c r="N33" s="206">
        <f>SUM(N14:N32)</f>
        <v>0</v>
      </c>
    </row>
  </sheetData>
  <mergeCells count="22"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  <mergeCell ref="B6:B8"/>
    <mergeCell ref="C6:C8"/>
    <mergeCell ref="E6:E8"/>
    <mergeCell ref="R6:R8"/>
    <mergeCell ref="J6:J8"/>
    <mergeCell ref="Q6:Q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0"/>
  <sheetViews>
    <sheetView rightToLeft="1" view="pageBreakPreview" topLeftCell="A4" zoomScaleNormal="100" zoomScaleSheetLayoutView="100" workbookViewId="0">
      <selection activeCell="I13" sqref="I13"/>
    </sheetView>
  </sheetViews>
  <sheetFormatPr defaultColWidth="9.140625" defaultRowHeight="15.75" x14ac:dyDescent="0.4"/>
  <cols>
    <col min="1" max="1" width="27.28515625" style="3" bestFit="1" customWidth="1"/>
    <col min="2" max="2" width="0.42578125" style="3" customWidth="1"/>
    <col min="3" max="3" width="21" style="3" bestFit="1" customWidth="1"/>
    <col min="4" max="4" width="0.42578125" style="3" customWidth="1"/>
    <col min="5" max="5" width="15.28515625" style="3" bestFit="1" customWidth="1"/>
    <col min="6" max="6" width="0.42578125" style="3" customWidth="1"/>
    <col min="7" max="7" width="13.5703125" style="3" customWidth="1"/>
    <col min="8" max="8" width="0.5703125" style="3" customWidth="1"/>
    <col min="9" max="9" width="15.28515625" style="3" customWidth="1"/>
    <col min="10" max="10" width="0.7109375" style="3" customWidth="1"/>
    <col min="11" max="11" width="10" style="3" bestFit="1" customWidth="1"/>
    <col min="12" max="12" width="0.7109375" style="3" hidden="1" customWidth="1"/>
    <col min="13" max="16384" width="9.140625" style="3"/>
  </cols>
  <sheetData>
    <row r="1" spans="1:15" ht="21" x14ac:dyDescent="0.55000000000000004">
      <c r="A1" s="379" t="str">
        <f>Sheet1!L4</f>
        <v>صندوق سرمایه‌گذاری اختصاصی بازارگردانی خبرگان اهداف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</row>
    <row r="2" spans="1:15" ht="21" x14ac:dyDescent="0.55000000000000004">
      <c r="A2" s="379" t="s">
        <v>66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</row>
    <row r="3" spans="1:15" ht="21" x14ac:dyDescent="0.55000000000000004">
      <c r="A3" s="379" t="str">
        <f>Sheet1!L5</f>
        <v>برای دوره یک ماهه منتهی به 31 خرداد ماه 1400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</row>
    <row r="4" spans="1:15" ht="21" x14ac:dyDescent="0.55000000000000004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</row>
    <row r="5" spans="1:15" ht="21" x14ac:dyDescent="0.4">
      <c r="A5" s="416" t="s">
        <v>75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</row>
    <row r="6" spans="1:15" ht="16.5" thickBot="1" x14ac:dyDescent="0.45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 x14ac:dyDescent="0.45">
      <c r="A7" s="449" t="s">
        <v>25</v>
      </c>
      <c r="B7" s="449"/>
      <c r="C7" s="449"/>
      <c r="D7" s="19"/>
      <c r="E7" s="450" t="s">
        <v>130</v>
      </c>
      <c r="F7" s="450"/>
      <c r="G7" s="450"/>
      <c r="H7" s="76"/>
      <c r="I7" s="449" t="s">
        <v>134</v>
      </c>
      <c r="J7" s="449"/>
      <c r="K7" s="449"/>
      <c r="L7" s="449"/>
      <c r="M7" s="2"/>
    </row>
    <row r="8" spans="1:15" ht="47.25" x14ac:dyDescent="0.4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4"/>
      <c r="I8" s="44" t="s">
        <v>22</v>
      </c>
      <c r="J8" s="5"/>
      <c r="K8" s="44" t="s">
        <v>23</v>
      </c>
      <c r="L8" s="5"/>
      <c r="M8" s="5"/>
    </row>
    <row r="9" spans="1:15" ht="18.75" thickBot="1" x14ac:dyDescent="0.45">
      <c r="A9" s="22"/>
      <c r="B9" s="25"/>
      <c r="C9" s="22"/>
      <c r="D9" s="44"/>
      <c r="E9" s="7" t="s">
        <v>74</v>
      </c>
      <c r="F9" s="25"/>
      <c r="G9" s="22"/>
      <c r="H9" s="25"/>
      <c r="I9" s="7" t="s">
        <v>74</v>
      </c>
      <c r="J9" s="25"/>
      <c r="K9" s="22"/>
      <c r="L9" s="24"/>
      <c r="M9" s="24"/>
      <c r="N9" s="55"/>
    </row>
    <row r="10" spans="1:15" ht="42.75" customHeight="1" x14ac:dyDescent="0.4">
      <c r="A10" s="99" t="s">
        <v>99</v>
      </c>
      <c r="B10" s="255"/>
      <c r="C10" s="257">
        <v>156385824</v>
      </c>
      <c r="D10" s="177"/>
      <c r="E10" s="257">
        <v>4649</v>
      </c>
      <c r="F10" s="255"/>
      <c r="G10" s="237" t="s">
        <v>132</v>
      </c>
      <c r="H10" s="255"/>
      <c r="I10" s="257">
        <v>1594364727</v>
      </c>
      <c r="J10" s="255"/>
      <c r="K10" s="237" t="s">
        <v>132</v>
      </c>
      <c r="L10" s="256"/>
      <c r="M10" s="256"/>
      <c r="N10" s="55"/>
    </row>
    <row r="11" spans="1:15" ht="42.75" customHeight="1" x14ac:dyDescent="0.4">
      <c r="A11" s="99" t="s">
        <v>100</v>
      </c>
      <c r="B11" s="255"/>
      <c r="C11" s="257" t="s">
        <v>102</v>
      </c>
      <c r="D11" s="177"/>
      <c r="E11" s="257">
        <v>131967</v>
      </c>
      <c r="F11" s="255"/>
      <c r="G11" s="237" t="s">
        <v>132</v>
      </c>
      <c r="H11" s="255"/>
      <c r="I11" s="257">
        <v>1171461</v>
      </c>
      <c r="J11" s="255"/>
      <c r="K11" s="237" t="s">
        <v>132</v>
      </c>
      <c r="L11" s="256"/>
      <c r="M11" s="256"/>
      <c r="N11" s="55"/>
    </row>
    <row r="12" spans="1:15" ht="42.75" customHeight="1" x14ac:dyDescent="0.4">
      <c r="A12" s="99" t="s">
        <v>100</v>
      </c>
      <c r="B12" s="268"/>
      <c r="C12" s="258" t="s">
        <v>105</v>
      </c>
      <c r="D12" s="177"/>
      <c r="E12" s="257">
        <v>8497505</v>
      </c>
      <c r="F12" s="268"/>
      <c r="G12" s="237" t="s">
        <v>132</v>
      </c>
      <c r="H12" s="268"/>
      <c r="I12" s="257">
        <v>88204590</v>
      </c>
      <c r="J12" s="268"/>
      <c r="K12" s="237" t="s">
        <v>132</v>
      </c>
      <c r="L12" s="274"/>
      <c r="M12" s="274"/>
      <c r="N12" s="55"/>
    </row>
    <row r="13" spans="1:15" ht="42.75" customHeight="1" x14ac:dyDescent="0.4">
      <c r="A13" s="99" t="s">
        <v>100</v>
      </c>
      <c r="B13" s="255"/>
      <c r="C13" s="257" t="s">
        <v>106</v>
      </c>
      <c r="D13" s="177"/>
      <c r="E13" s="257">
        <v>7661</v>
      </c>
      <c r="F13" s="255"/>
      <c r="G13" s="237" t="s">
        <v>132</v>
      </c>
      <c r="H13" s="255"/>
      <c r="I13" s="257">
        <v>44248</v>
      </c>
      <c r="J13" s="255"/>
      <c r="K13" s="237" t="s">
        <v>132</v>
      </c>
      <c r="L13" s="256"/>
      <c r="M13" s="256"/>
      <c r="N13" s="55"/>
    </row>
    <row r="14" spans="1:15" ht="42.75" customHeight="1" x14ac:dyDescent="0.4">
      <c r="A14" s="99" t="s">
        <v>99</v>
      </c>
      <c r="B14" s="232"/>
      <c r="C14" s="257" t="s">
        <v>107</v>
      </c>
      <c r="D14" s="177"/>
      <c r="E14" s="367">
        <v>0</v>
      </c>
      <c r="F14" s="232"/>
      <c r="G14" s="237" t="s">
        <v>132</v>
      </c>
      <c r="H14" s="232"/>
      <c r="I14" s="257">
        <v>609062275</v>
      </c>
      <c r="J14" s="232"/>
      <c r="K14" s="237" t="s">
        <v>132</v>
      </c>
      <c r="L14" s="233"/>
      <c r="M14" s="233"/>
      <c r="N14" s="55"/>
    </row>
    <row r="15" spans="1:15" ht="42.75" customHeight="1" x14ac:dyDescent="0.4">
      <c r="A15" s="99" t="s">
        <v>99</v>
      </c>
      <c r="B15" s="232"/>
      <c r="C15" s="257" t="s">
        <v>108</v>
      </c>
      <c r="D15" s="177"/>
      <c r="E15" s="257">
        <v>4282</v>
      </c>
      <c r="F15" s="232"/>
      <c r="G15" s="237" t="s">
        <v>132</v>
      </c>
      <c r="H15" s="232"/>
      <c r="I15" s="257">
        <v>2833090824</v>
      </c>
      <c r="J15" s="232"/>
      <c r="K15" s="237" t="s">
        <v>132</v>
      </c>
      <c r="L15" s="233"/>
      <c r="M15" s="233"/>
      <c r="N15" s="55"/>
    </row>
    <row r="16" spans="1:15" ht="42.75" customHeight="1" x14ac:dyDescent="0.4">
      <c r="A16" s="99" t="s">
        <v>99</v>
      </c>
      <c r="B16" s="4"/>
      <c r="C16" s="257" t="s">
        <v>109</v>
      </c>
      <c r="D16" s="6"/>
      <c r="E16" s="257">
        <v>0</v>
      </c>
      <c r="F16" s="6"/>
      <c r="G16" s="237" t="s">
        <v>132</v>
      </c>
      <c r="H16" s="6"/>
      <c r="I16" s="257">
        <v>39272</v>
      </c>
      <c r="J16" s="6"/>
      <c r="K16" s="237" t="s">
        <v>132</v>
      </c>
      <c r="L16" s="6"/>
      <c r="M16" s="5"/>
      <c r="N16" s="55"/>
      <c r="O16" s="55"/>
    </row>
    <row r="17" spans="1:13" ht="33.75" customHeight="1" thickBot="1" x14ac:dyDescent="0.45">
      <c r="A17" s="4" t="s">
        <v>2</v>
      </c>
      <c r="B17" s="5"/>
      <c r="D17" s="6"/>
      <c r="E17" s="75">
        <f>SUM(E10:E16)</f>
        <v>8646064</v>
      </c>
      <c r="F17" s="5"/>
      <c r="G17" s="118">
        <f>SUM(G10:G16)</f>
        <v>0</v>
      </c>
      <c r="H17" s="5"/>
      <c r="I17" s="75">
        <f>SUM(I10:I16)</f>
        <v>5125977397</v>
      </c>
      <c r="J17" s="256"/>
      <c r="K17" s="118">
        <f>SUM(K10:K16)</f>
        <v>0</v>
      </c>
      <c r="L17" s="5"/>
      <c r="M17" s="5"/>
    </row>
    <row r="18" spans="1:13" ht="18.75" thickTop="1" x14ac:dyDescent="0.4">
      <c r="E18" s="55"/>
    </row>
    <row r="19" spans="1:13" x14ac:dyDescent="0.4">
      <c r="E19" s="83"/>
      <c r="I19" s="80"/>
    </row>
    <row r="20" spans="1:13" x14ac:dyDescent="0.4">
      <c r="I20" s="83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5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4"/>
  <sheetViews>
    <sheetView rightToLeft="1"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8" bestFit="1" customWidth="1"/>
  </cols>
  <sheetData>
    <row r="1" spans="1:11" ht="21" x14ac:dyDescent="0.55000000000000004">
      <c r="A1" s="379" t="str">
        <f>Sheet1!L4</f>
        <v>صندوق سرمایه‌گذاری اختصاصی بازارگردانی خبرگان اهداف</v>
      </c>
      <c r="B1" s="379"/>
      <c r="C1" s="379"/>
      <c r="D1" s="379"/>
      <c r="E1" s="379"/>
    </row>
    <row r="2" spans="1:11" ht="21" x14ac:dyDescent="0.55000000000000004">
      <c r="A2" s="379" t="s">
        <v>66</v>
      </c>
      <c r="B2" s="379"/>
      <c r="C2" s="379"/>
      <c r="D2" s="379"/>
      <c r="E2" s="379"/>
    </row>
    <row r="3" spans="1:11" ht="21" x14ac:dyDescent="0.55000000000000004">
      <c r="A3" s="379" t="str">
        <f>Sheet1!L5</f>
        <v>برای دوره یک ماهه منتهی به 31 خرداد ماه 1400</v>
      </c>
      <c r="B3" s="379"/>
      <c r="C3" s="379"/>
      <c r="D3" s="379"/>
      <c r="E3" s="379"/>
    </row>
    <row r="4" spans="1:11" s="260" customFormat="1" ht="21" x14ac:dyDescent="0.55000000000000004">
      <c r="A4" s="261"/>
      <c r="B4" s="261"/>
      <c r="C4" s="261"/>
      <c r="D4" s="261"/>
      <c r="E4" s="261"/>
      <c r="G4" s="108"/>
    </row>
    <row r="5" spans="1:11" ht="42" customHeight="1" x14ac:dyDescent="0.55000000000000004">
      <c r="A5" s="409" t="s">
        <v>35</v>
      </c>
      <c r="B5" s="409"/>
      <c r="C5" s="409"/>
      <c r="D5" s="409"/>
      <c r="E5" s="409"/>
    </row>
    <row r="6" spans="1:11" ht="53.25" customHeight="1" thickBot="1" x14ac:dyDescent="0.3">
      <c r="A6" s="8"/>
      <c r="B6" s="2"/>
      <c r="C6" s="20" t="s">
        <v>130</v>
      </c>
      <c r="D6" s="5"/>
      <c r="E6" s="20" t="s">
        <v>134</v>
      </c>
    </row>
    <row r="7" spans="1:11" ht="16.5" customHeight="1" x14ac:dyDescent="0.25">
      <c r="A7" s="453" t="s">
        <v>36</v>
      </c>
      <c r="B7" s="455"/>
      <c r="C7" s="451" t="s">
        <v>6</v>
      </c>
      <c r="D7" s="11"/>
      <c r="E7" s="451" t="s">
        <v>6</v>
      </c>
      <c r="H7" s="55"/>
    </row>
    <row r="8" spans="1:11" ht="15.75" x14ac:dyDescent="0.25">
      <c r="A8" s="454"/>
      <c r="B8" s="456"/>
      <c r="C8" s="452"/>
      <c r="D8" s="6"/>
      <c r="E8" s="452"/>
      <c r="G8" s="109"/>
    </row>
    <row r="9" spans="1:11" s="179" customFormat="1" ht="15.75" x14ac:dyDescent="0.25">
      <c r="A9" s="178"/>
      <c r="B9" s="176"/>
      <c r="C9" s="177" t="s">
        <v>85</v>
      </c>
      <c r="D9" s="6"/>
      <c r="E9" s="177" t="s">
        <v>85</v>
      </c>
      <c r="G9" s="109"/>
    </row>
    <row r="10" spans="1:11" ht="32.25" customHeight="1" x14ac:dyDescent="0.25">
      <c r="A10" s="54" t="s">
        <v>36</v>
      </c>
      <c r="B10" s="148"/>
      <c r="C10" s="344">
        <v>0</v>
      </c>
      <c r="D10" s="55"/>
      <c r="E10" s="55">
        <v>119216758</v>
      </c>
      <c r="G10" s="109"/>
    </row>
    <row r="11" spans="1:11" ht="30" customHeight="1" x14ac:dyDescent="0.25">
      <c r="A11" s="54" t="s">
        <v>120</v>
      </c>
      <c r="B11" s="70"/>
      <c r="C11" s="344">
        <v>0</v>
      </c>
      <c r="D11" s="55"/>
      <c r="E11" s="344">
        <v>0</v>
      </c>
    </row>
    <row r="12" spans="1:11" ht="30" customHeight="1" thickBot="1" x14ac:dyDescent="0.3">
      <c r="A12" s="54" t="s">
        <v>121</v>
      </c>
      <c r="B12" s="12"/>
      <c r="C12" s="344">
        <v>0</v>
      </c>
      <c r="D12" s="55"/>
      <c r="E12" s="344">
        <v>0</v>
      </c>
      <c r="F12" s="66"/>
    </row>
    <row r="13" spans="1:11" ht="29.25" customHeight="1" thickBot="1" x14ac:dyDescent="0.3">
      <c r="A13" s="54" t="s">
        <v>2</v>
      </c>
      <c r="B13" s="12"/>
      <c r="C13" s="366">
        <f>SUM(C10:C12)</f>
        <v>0</v>
      </c>
      <c r="D13" s="12"/>
      <c r="E13" s="163">
        <f>SUM(E10:E12)</f>
        <v>119216758</v>
      </c>
      <c r="K13" s="50"/>
    </row>
    <row r="14" spans="1:11" ht="15.75" thickTop="1" x14ac:dyDescent="0.25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2" max="12" width="1.42578125" customWidth="1"/>
    <col min="13" max="13" width="19.5703125" bestFit="1" customWidth="1"/>
  </cols>
  <sheetData>
    <row r="1" spans="1:23" ht="21" x14ac:dyDescent="0.25">
      <c r="A1" s="421" t="str">
        <f>Sheet1!L4</f>
        <v>صندوق سرمایه‌گذاری اختصاصی بازارگردانی خبرگان اهداف</v>
      </c>
      <c r="B1" s="421"/>
      <c r="C1" s="421"/>
      <c r="D1" s="421"/>
      <c r="E1" s="421"/>
      <c r="F1" s="421"/>
      <c r="G1" s="421"/>
      <c r="H1" s="421"/>
      <c r="I1" s="421"/>
      <c r="L1">
        <v>88918528805</v>
      </c>
      <c r="M1" s="108"/>
    </row>
    <row r="2" spans="1:23" ht="21" x14ac:dyDescent="0.25">
      <c r="A2" s="421" t="s">
        <v>66</v>
      </c>
      <c r="B2" s="421"/>
      <c r="C2" s="421"/>
      <c r="D2" s="421"/>
      <c r="E2" s="421"/>
      <c r="F2" s="421"/>
      <c r="G2" s="421"/>
      <c r="H2" s="421"/>
      <c r="I2" s="421"/>
    </row>
    <row r="3" spans="1:23" ht="21" x14ac:dyDescent="0.25">
      <c r="A3" s="421" t="str">
        <f>Sheet1!L5</f>
        <v>برای دوره یک ماهه منتهی به 31 خرداد ماه 1400</v>
      </c>
      <c r="B3" s="421"/>
      <c r="C3" s="421"/>
      <c r="D3" s="421"/>
      <c r="E3" s="421"/>
      <c r="F3" s="421"/>
      <c r="G3" s="421"/>
      <c r="H3" s="421"/>
      <c r="I3" s="421"/>
    </row>
    <row r="4" spans="1:23" s="260" customFormat="1" ht="21" x14ac:dyDescent="0.25">
      <c r="A4" s="263"/>
      <c r="B4" s="263"/>
      <c r="C4" s="263"/>
      <c r="D4" s="263"/>
      <c r="E4" s="263"/>
      <c r="F4" s="263"/>
      <c r="G4" s="263"/>
      <c r="H4" s="263"/>
      <c r="I4" s="263"/>
    </row>
    <row r="5" spans="1:23" ht="25.5" x14ac:dyDescent="0.55000000000000004">
      <c r="A5" s="409" t="s">
        <v>34</v>
      </c>
      <c r="B5" s="409"/>
      <c r="C5" s="409"/>
      <c r="D5" s="409"/>
      <c r="E5" s="409"/>
      <c r="F5" s="409"/>
      <c r="G5" s="409"/>
      <c r="H5" s="409"/>
      <c r="I5" s="409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60" customFormat="1" ht="25.5" x14ac:dyDescent="0.55000000000000004">
      <c r="A6" s="262"/>
      <c r="B6" s="262"/>
      <c r="C6" s="262"/>
      <c r="D6" s="262"/>
      <c r="E6" s="262"/>
      <c r="F6" s="262"/>
      <c r="G6" s="262"/>
      <c r="H6" s="262"/>
      <c r="I6" s="262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 x14ac:dyDescent="0.5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68</v>
      </c>
      <c r="L7" s="3"/>
      <c r="M7" s="77"/>
    </row>
    <row r="8" spans="1:23" ht="21" customHeight="1" x14ac:dyDescent="0.25">
      <c r="A8" s="60" t="s">
        <v>123</v>
      </c>
      <c r="B8" s="35"/>
      <c r="C8" s="42" t="s">
        <v>62</v>
      </c>
      <c r="D8" s="33"/>
      <c r="E8" s="55">
        <f>'درآمد سرمایه گذاری در سهام '!T20</f>
        <v>-1000344762860</v>
      </c>
      <c r="F8" s="58"/>
      <c r="G8" s="61">
        <f>E8/E12</f>
        <v>1.0052653960788238</v>
      </c>
      <c r="H8" s="59"/>
      <c r="I8" s="61">
        <f>E8/' سهام'!$AA$2</f>
        <v>-8.4490778455958537E-2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 x14ac:dyDescent="0.25">
      <c r="A9" s="60" t="s">
        <v>83</v>
      </c>
      <c r="B9" s="35"/>
      <c r="C9" s="42" t="s">
        <v>63</v>
      </c>
      <c r="D9" s="33"/>
      <c r="E9" s="55">
        <f>'درآمد سرمایه گذاری در اوراق بها'!R11</f>
        <v>-5571452</v>
      </c>
      <c r="F9" s="58"/>
      <c r="G9" s="61">
        <f>E9/$E$12</f>
        <v>5.5988576233471963E-6</v>
      </c>
      <c r="H9" s="59"/>
      <c r="I9" s="61">
        <f>E9/' سهام'!$AA$2</f>
        <v>-4.705740801442947E-7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 x14ac:dyDescent="0.25">
      <c r="A10" s="60" t="s">
        <v>124</v>
      </c>
      <c r="B10" s="35"/>
      <c r="C10" s="42" t="s">
        <v>64</v>
      </c>
      <c r="D10" s="33"/>
      <c r="E10" s="55">
        <f>'درآمد سپرده بانکی'!I17</f>
        <v>5125977397</v>
      </c>
      <c r="F10" s="58"/>
      <c r="G10" s="61">
        <f>E10/$E$12</f>
        <v>-5.1511917586831704E-3</v>
      </c>
      <c r="H10" s="59"/>
      <c r="I10" s="61">
        <f>E10/' سهام'!$AA$2</f>
        <v>4.3294855603776558E-4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 x14ac:dyDescent="0.3">
      <c r="A11" s="60" t="s">
        <v>84</v>
      </c>
      <c r="B11" s="35"/>
      <c r="C11" s="42" t="s">
        <v>65</v>
      </c>
      <c r="D11" s="33"/>
      <c r="E11" s="63">
        <f>'سایر درآمدها'!E13</f>
        <v>119216758</v>
      </c>
      <c r="F11" s="58"/>
      <c r="G11" s="61">
        <f>E11/$E$12</f>
        <v>-1.1980317776390031E-4</v>
      </c>
      <c r="H11" s="59"/>
      <c r="I11" s="61">
        <f>E11/' سهام'!$AA$2</f>
        <v>1.0069245186647034E-5</v>
      </c>
      <c r="J11" s="28"/>
      <c r="K11" s="28"/>
      <c r="L11" s="55"/>
    </row>
    <row r="12" spans="1:23" ht="26.25" customHeight="1" thickBot="1" x14ac:dyDescent="0.3">
      <c r="A12" s="35" t="s">
        <v>2</v>
      </c>
      <c r="E12" s="369">
        <f>SUM(E8:E11)</f>
        <v>-995105140157</v>
      </c>
      <c r="G12" s="264">
        <f>SUM(G8:G11)</f>
        <v>1.0000000000000002</v>
      </c>
      <c r="H12" s="41"/>
      <c r="I12" s="62">
        <f>SUM(I8:I11)</f>
        <v>-8.4048231228814274E-2</v>
      </c>
      <c r="L12" s="55">
        <f>SUM(L8:L11)</f>
        <v>0</v>
      </c>
      <c r="M12" s="88"/>
    </row>
    <row r="13" spans="1:23" ht="15.75" thickTop="1" x14ac:dyDescent="0.25">
      <c r="E13" s="64"/>
    </row>
    <row r="15" spans="1:23" ht="18.75" x14ac:dyDescent="0.25">
      <c r="E15" s="66"/>
      <c r="G15" s="140"/>
    </row>
    <row r="16" spans="1:23" ht="18" x14ac:dyDescent="0.25">
      <c r="E16" s="55"/>
    </row>
    <row r="17" spans="5:5" x14ac:dyDescent="0.25">
      <c r="E17" s="66"/>
    </row>
    <row r="19" spans="5:5" x14ac:dyDescent="0.25">
      <c r="E19" s="153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3"/>
  <sheetViews>
    <sheetView rightToLeft="1" view="pageBreakPreview" topLeftCell="A7" zoomScaleNormal="100" zoomScaleSheetLayoutView="100" workbookViewId="0">
      <selection activeCell="U11" sqref="U11:U16"/>
    </sheetView>
  </sheetViews>
  <sheetFormatPr defaultColWidth="9.140625" defaultRowHeight="15.75" x14ac:dyDescent="0.4"/>
  <cols>
    <col min="1" max="1" width="9.7109375" style="3" customWidth="1"/>
    <col min="2" max="2" width="0.42578125" style="3" customWidth="1"/>
    <col min="3" max="3" width="13.140625" style="89" bestFit="1" customWidth="1"/>
    <col min="4" max="4" width="0.42578125" style="119" customWidth="1"/>
    <col min="5" max="5" width="19.7109375" style="49" bestFit="1" customWidth="1"/>
    <col min="6" max="6" width="0.5703125" style="119" customWidth="1"/>
    <col min="7" max="7" width="19.5703125" style="122" bestFit="1" customWidth="1"/>
    <col min="8" max="8" width="0.5703125" style="119" customWidth="1"/>
    <col min="9" max="9" width="13.140625" style="119" bestFit="1" customWidth="1"/>
    <col min="10" max="10" width="0.42578125" style="187" customWidth="1"/>
    <col min="11" max="11" width="18.7109375" style="120" bestFit="1" customWidth="1"/>
    <col min="12" max="12" width="0.28515625" style="120" customWidth="1"/>
    <col min="13" max="13" width="13.5703125" style="120" bestFit="1" customWidth="1"/>
    <col min="14" max="14" width="0.28515625" style="120" customWidth="1"/>
    <col min="15" max="15" width="18.7109375" style="120" bestFit="1" customWidth="1"/>
    <col min="16" max="16" width="0.42578125" style="119" customWidth="1"/>
    <col min="17" max="17" width="13.140625" style="120" customWidth="1"/>
    <col min="18" max="18" width="0.42578125" style="119" customWidth="1"/>
    <col min="19" max="19" width="8.42578125" style="119" customWidth="1"/>
    <col min="20" max="20" width="0.5703125" style="119" customWidth="1"/>
    <col min="21" max="21" width="19.28515625" style="120" customWidth="1"/>
    <col min="22" max="22" width="0.5703125" style="119" customWidth="1"/>
    <col min="23" max="23" width="19.7109375" style="119" customWidth="1"/>
    <col min="24" max="24" width="0.5703125" style="119" customWidth="1"/>
    <col min="25" max="25" width="6.5703125" style="119" customWidth="1"/>
    <col min="26" max="26" width="8.28515625" style="119" bestFit="1" customWidth="1"/>
    <col min="27" max="27" width="21.85546875" style="3" bestFit="1" customWidth="1"/>
    <col min="28" max="16384" width="9.140625" style="3"/>
  </cols>
  <sheetData>
    <row r="1" spans="1:27" ht="22.5" customHeight="1" x14ac:dyDescent="0.55000000000000004">
      <c r="A1" s="379" t="str">
        <f>Sheet1!L4</f>
        <v>صندوق سرمایه‌گذاری اختصاصی بازارگردانی خبرگان اهداف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187"/>
    </row>
    <row r="2" spans="1:27" ht="22.5" customHeight="1" x14ac:dyDescent="0.55000000000000004">
      <c r="A2" s="379" t="s">
        <v>60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119" t="s">
        <v>69</v>
      </c>
      <c r="AA2" s="358">
        <v>11839691634294</v>
      </c>
    </row>
    <row r="3" spans="1:27" ht="22.5" customHeight="1" x14ac:dyDescent="0.55000000000000004">
      <c r="A3" s="379" t="str">
        <f>Sheet1!L5</f>
        <v>برای دوره یک ماهه منتهی به 31 خرداد ماه 1400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</row>
    <row r="4" spans="1:27" ht="19.5" customHeight="1" x14ac:dyDescent="0.4">
      <c r="A4" s="388" t="s">
        <v>33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</row>
    <row r="5" spans="1:27" ht="24" x14ac:dyDescent="0.4">
      <c r="A5" s="388" t="s">
        <v>122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</row>
    <row r="6" spans="1:27" ht="12" customHeight="1" x14ac:dyDescent="0.4"/>
    <row r="7" spans="1:27" ht="18.75" customHeight="1" thickBot="1" x14ac:dyDescent="0.6">
      <c r="A7" s="214"/>
      <c r="B7" s="13"/>
      <c r="C7" s="372" t="s">
        <v>127</v>
      </c>
      <c r="D7" s="372"/>
      <c r="E7" s="372"/>
      <c r="F7" s="372"/>
      <c r="G7" s="372"/>
      <c r="H7" s="243"/>
      <c r="I7" s="389" t="s">
        <v>11</v>
      </c>
      <c r="J7" s="389"/>
      <c r="K7" s="389"/>
      <c r="L7" s="389"/>
      <c r="M7" s="389"/>
      <c r="N7" s="389"/>
      <c r="O7" s="389"/>
      <c r="P7" s="116"/>
      <c r="Q7" s="372" t="s">
        <v>129</v>
      </c>
      <c r="R7" s="372"/>
      <c r="S7" s="372"/>
      <c r="T7" s="372"/>
      <c r="U7" s="372"/>
      <c r="V7" s="372"/>
      <c r="W7" s="372"/>
      <c r="X7" s="372"/>
      <c r="Y7" s="372"/>
      <c r="AA7" s="80"/>
    </row>
    <row r="8" spans="1:27" ht="17.25" customHeight="1" x14ac:dyDescent="0.45">
      <c r="A8" s="373" t="s">
        <v>1</v>
      </c>
      <c r="B8" s="244"/>
      <c r="C8" s="386" t="s">
        <v>3</v>
      </c>
      <c r="D8" s="373"/>
      <c r="E8" s="384" t="s">
        <v>0</v>
      </c>
      <c r="F8" s="373"/>
      <c r="G8" s="375" t="s">
        <v>28</v>
      </c>
      <c r="H8" s="245"/>
      <c r="I8" s="380" t="s">
        <v>4</v>
      </c>
      <c r="J8" s="380"/>
      <c r="K8" s="380"/>
      <c r="L8" s="246"/>
      <c r="M8" s="381" t="s">
        <v>5</v>
      </c>
      <c r="N8" s="381"/>
      <c r="O8" s="381"/>
      <c r="P8" s="32"/>
      <c r="Q8" s="382" t="s">
        <v>3</v>
      </c>
      <c r="R8" s="373"/>
      <c r="S8" s="377" t="s">
        <v>37</v>
      </c>
      <c r="T8" s="217"/>
      <c r="U8" s="382" t="s">
        <v>0</v>
      </c>
      <c r="V8" s="373"/>
      <c r="W8" s="377" t="s">
        <v>28</v>
      </c>
      <c r="X8" s="245"/>
      <c r="Y8" s="377" t="s">
        <v>31</v>
      </c>
      <c r="AA8" s="80"/>
    </row>
    <row r="9" spans="1:27" ht="32.25" customHeight="1" thickBot="1" x14ac:dyDescent="0.5">
      <c r="A9" s="378"/>
      <c r="B9" s="244"/>
      <c r="C9" s="387"/>
      <c r="D9" s="374"/>
      <c r="E9" s="385"/>
      <c r="F9" s="374"/>
      <c r="G9" s="376"/>
      <c r="H9" s="245"/>
      <c r="I9" s="34" t="s">
        <v>3</v>
      </c>
      <c r="J9" s="34"/>
      <c r="K9" s="72" t="s">
        <v>0</v>
      </c>
      <c r="L9" s="247"/>
      <c r="M9" s="72" t="s">
        <v>3</v>
      </c>
      <c r="N9" s="72"/>
      <c r="O9" s="72" t="s">
        <v>59</v>
      </c>
      <c r="P9" s="32"/>
      <c r="Q9" s="383"/>
      <c r="R9" s="373"/>
      <c r="S9" s="378"/>
      <c r="T9" s="217"/>
      <c r="U9" s="383"/>
      <c r="V9" s="373"/>
      <c r="W9" s="378"/>
      <c r="X9" s="245"/>
      <c r="Y9" s="378"/>
    </row>
    <row r="10" spans="1:27" ht="15.75" customHeight="1" x14ac:dyDescent="0.4">
      <c r="A10" s="170"/>
      <c r="B10" s="14"/>
      <c r="C10" s="173"/>
      <c r="D10" s="174"/>
      <c r="E10" s="172" t="s">
        <v>85</v>
      </c>
      <c r="F10" s="174"/>
      <c r="G10" s="172" t="s">
        <v>85</v>
      </c>
      <c r="H10" s="172"/>
      <c r="I10" s="182"/>
      <c r="J10" s="182"/>
      <c r="K10" s="172" t="s">
        <v>85</v>
      </c>
      <c r="L10" s="82"/>
      <c r="M10" s="82"/>
      <c r="N10" s="82"/>
      <c r="O10" s="172" t="s">
        <v>85</v>
      </c>
      <c r="P10" s="171"/>
      <c r="Q10" s="183"/>
      <c r="R10" s="170"/>
      <c r="S10" s="172" t="s">
        <v>85</v>
      </c>
      <c r="T10" s="170"/>
      <c r="U10" s="172" t="s">
        <v>85</v>
      </c>
      <c r="V10" s="170"/>
      <c r="W10" s="172" t="s">
        <v>85</v>
      </c>
      <c r="X10" s="172"/>
      <c r="Y10" s="170"/>
      <c r="Z10" s="171"/>
    </row>
    <row r="11" spans="1:27" ht="42" customHeight="1" x14ac:dyDescent="0.4">
      <c r="A11" s="295" t="s">
        <v>91</v>
      </c>
      <c r="B11" s="14"/>
      <c r="C11" s="55">
        <v>764214454</v>
      </c>
      <c r="D11" s="55"/>
      <c r="E11" s="55">
        <v>9585344490840</v>
      </c>
      <c r="F11" s="55"/>
      <c r="G11" s="55">
        <v>7598154827598.8496</v>
      </c>
      <c r="H11" s="55"/>
      <c r="I11" s="55">
        <v>102363956</v>
      </c>
      <c r="J11" s="55"/>
      <c r="K11" s="55">
        <v>1092925660299</v>
      </c>
      <c r="L11" s="55"/>
      <c r="M11" s="55">
        <v>-132678410</v>
      </c>
      <c r="N11" s="55"/>
      <c r="O11" s="55">
        <v>1457195224508</v>
      </c>
      <c r="P11" s="55"/>
      <c r="Q11" s="55">
        <v>733900000</v>
      </c>
      <c r="R11" s="55"/>
      <c r="S11" s="55">
        <v>12550</v>
      </c>
      <c r="T11" s="55"/>
      <c r="U11" s="55">
        <v>9040464274946</v>
      </c>
      <c r="V11" s="55"/>
      <c r="W11" s="55">
        <v>9203445061800</v>
      </c>
      <c r="X11" s="215"/>
      <c r="Y11" s="306">
        <v>0.70550000000000002</v>
      </c>
      <c r="Z11" s="154"/>
    </row>
    <row r="12" spans="1:27" ht="43.5" customHeight="1" x14ac:dyDescent="0.4">
      <c r="A12" s="295" t="s">
        <v>92</v>
      </c>
      <c r="B12" s="14"/>
      <c r="C12" s="55">
        <v>3370995</v>
      </c>
      <c r="D12" s="55"/>
      <c r="E12" s="55">
        <v>493481284838</v>
      </c>
      <c r="F12" s="55"/>
      <c r="G12" s="55">
        <v>492040488440.04102</v>
      </c>
      <c r="H12" s="55"/>
      <c r="I12" s="55">
        <v>145522</v>
      </c>
      <c r="J12" s="55"/>
      <c r="K12" s="55">
        <v>20706614085</v>
      </c>
      <c r="L12" s="55"/>
      <c r="M12" s="55">
        <v>-532131</v>
      </c>
      <c r="N12" s="55"/>
      <c r="O12" s="55">
        <v>75510252524</v>
      </c>
      <c r="P12" s="55"/>
      <c r="Q12" s="314">
        <v>2984386</v>
      </c>
      <c r="R12" s="55"/>
      <c r="S12" s="314">
        <v>142395</v>
      </c>
      <c r="T12" s="265"/>
      <c r="U12" s="314">
        <v>436358529043</v>
      </c>
      <c r="V12" s="314"/>
      <c r="W12" s="314">
        <v>424638673620.203</v>
      </c>
      <c r="X12" s="215"/>
      <c r="Y12" s="306">
        <v>3.2599999999999997E-2</v>
      </c>
      <c r="Z12" s="187"/>
    </row>
    <row r="13" spans="1:27" ht="46.5" customHeight="1" x14ac:dyDescent="0.4">
      <c r="A13" s="295" t="s">
        <v>93</v>
      </c>
      <c r="B13" s="14"/>
      <c r="C13" s="55">
        <v>8388339</v>
      </c>
      <c r="D13" s="55"/>
      <c r="E13" s="55">
        <v>371715220279</v>
      </c>
      <c r="F13" s="55"/>
      <c r="G13" s="55">
        <v>354724710655.07501</v>
      </c>
      <c r="H13" s="55"/>
      <c r="I13" s="55">
        <v>56000</v>
      </c>
      <c r="J13" s="55"/>
      <c r="K13" s="55">
        <v>2299105567</v>
      </c>
      <c r="L13" s="55"/>
      <c r="M13" s="55">
        <v>-93770</v>
      </c>
      <c r="N13" s="55"/>
      <c r="O13" s="55">
        <v>4075262971</v>
      </c>
      <c r="P13" s="55"/>
      <c r="Q13" s="314">
        <v>8350569</v>
      </c>
      <c r="R13" s="55"/>
      <c r="S13" s="314">
        <v>43340</v>
      </c>
      <c r="T13" s="265"/>
      <c r="U13" s="314">
        <v>369860923714</v>
      </c>
      <c r="V13" s="314"/>
      <c r="W13" s="314">
        <v>361638606078.04999</v>
      </c>
      <c r="X13" s="215"/>
      <c r="Y13" s="368">
        <v>2.7699999999999999E-2</v>
      </c>
      <c r="Z13" s="187"/>
    </row>
    <row r="14" spans="1:27" ht="47.25" customHeight="1" x14ac:dyDescent="0.4">
      <c r="A14" s="295" t="s">
        <v>94</v>
      </c>
      <c r="B14" s="14"/>
      <c r="C14" s="55">
        <v>51456067</v>
      </c>
      <c r="D14" s="55"/>
      <c r="E14" s="55">
        <v>1200084491385</v>
      </c>
      <c r="F14" s="55"/>
      <c r="G14" s="55">
        <v>989159483965.12097</v>
      </c>
      <c r="H14" s="55"/>
      <c r="I14" s="55">
        <v>0</v>
      </c>
      <c r="J14" s="55"/>
      <c r="K14" s="55">
        <v>0</v>
      </c>
      <c r="L14" s="55"/>
      <c r="M14" s="55">
        <v>0</v>
      </c>
      <c r="N14" s="55"/>
      <c r="O14" s="55">
        <v>0</v>
      </c>
      <c r="P14" s="55"/>
      <c r="Q14" s="314">
        <v>51456067</v>
      </c>
      <c r="R14" s="55"/>
      <c r="S14" s="314">
        <v>19042</v>
      </c>
      <c r="T14" s="55"/>
      <c r="U14" s="314">
        <v>1200084491385</v>
      </c>
      <c r="V14" s="314"/>
      <c r="W14" s="314">
        <v>979081759728.86096</v>
      </c>
      <c r="X14" s="215"/>
      <c r="Y14" s="306">
        <v>7.51E-2</v>
      </c>
      <c r="Z14" s="187"/>
    </row>
    <row r="15" spans="1:27" ht="64.5" customHeight="1" x14ac:dyDescent="0.4">
      <c r="A15" s="295" t="s">
        <v>95</v>
      </c>
      <c r="B15" s="14"/>
      <c r="C15" s="55">
        <v>54700477</v>
      </c>
      <c r="D15" s="55"/>
      <c r="E15" s="55">
        <v>897436284611</v>
      </c>
      <c r="F15" s="55"/>
      <c r="G15" s="55">
        <v>766864432063.84399</v>
      </c>
      <c r="H15" s="55"/>
      <c r="I15" s="55">
        <v>0</v>
      </c>
      <c r="J15" s="55"/>
      <c r="K15" s="55">
        <v>0</v>
      </c>
      <c r="L15" s="55"/>
      <c r="M15" s="55">
        <v>0</v>
      </c>
      <c r="N15" s="55"/>
      <c r="O15" s="55">
        <v>0</v>
      </c>
      <c r="P15" s="55"/>
      <c r="Q15" s="314">
        <v>54700477</v>
      </c>
      <c r="R15" s="55"/>
      <c r="S15" s="314">
        <v>12910</v>
      </c>
      <c r="T15" s="265"/>
      <c r="U15" s="314">
        <v>897436284611</v>
      </c>
      <c r="V15" s="314"/>
      <c r="W15" s="314">
        <v>705646458869.86694</v>
      </c>
      <c r="X15" s="215"/>
      <c r="Y15" s="306">
        <v>5.4100000000000002E-2</v>
      </c>
      <c r="Z15" s="187"/>
    </row>
    <row r="16" spans="1:27" ht="73.5" customHeight="1" x14ac:dyDescent="0.4">
      <c r="A16" s="295" t="s">
        <v>96</v>
      </c>
      <c r="B16" s="14"/>
      <c r="C16" s="55">
        <v>80530725</v>
      </c>
      <c r="D16" s="55"/>
      <c r="E16" s="55">
        <v>1120950130541</v>
      </c>
      <c r="F16" s="55"/>
      <c r="G16" s="55">
        <v>992672019062.06396</v>
      </c>
      <c r="H16" s="55"/>
      <c r="I16" s="55">
        <v>6365319</v>
      </c>
      <c r="J16" s="55"/>
      <c r="K16" s="55">
        <v>76119717140</v>
      </c>
      <c r="L16" s="55"/>
      <c r="M16" s="55">
        <v>-10044939</v>
      </c>
      <c r="N16" s="55"/>
      <c r="O16" s="55">
        <v>121470188329</v>
      </c>
      <c r="P16" s="55"/>
      <c r="Q16" s="314">
        <v>76851105</v>
      </c>
      <c r="R16" s="55"/>
      <c r="S16" s="314">
        <v>12269</v>
      </c>
      <c r="T16" s="55"/>
      <c r="U16" s="314">
        <v>1058262693248</v>
      </c>
      <c r="V16" s="314"/>
      <c r="W16" s="314">
        <v>942169613727.49402</v>
      </c>
      <c r="X16" s="215"/>
      <c r="Y16" s="306">
        <v>7.22E-2</v>
      </c>
      <c r="Z16" s="187"/>
    </row>
    <row r="17" spans="1:27" ht="51.75" customHeight="1" x14ac:dyDescent="0.4">
      <c r="A17" s="295" t="s">
        <v>97</v>
      </c>
      <c r="B17" s="14"/>
      <c r="C17" s="55">
        <v>3626014</v>
      </c>
      <c r="D17" s="55"/>
      <c r="E17" s="55">
        <v>145163627678</v>
      </c>
      <c r="F17" s="55"/>
      <c r="G17" s="55">
        <v>155394298940.79199</v>
      </c>
      <c r="H17" s="55"/>
      <c r="I17" s="55">
        <v>0</v>
      </c>
      <c r="J17" s="55"/>
      <c r="K17" s="55">
        <v>0</v>
      </c>
      <c r="L17" s="55"/>
      <c r="M17" s="55">
        <v>-3626014</v>
      </c>
      <c r="N17" s="55"/>
      <c r="O17" s="55">
        <v>147078379868</v>
      </c>
      <c r="P17" s="55"/>
      <c r="Q17" s="314">
        <v>0</v>
      </c>
      <c r="R17" s="55"/>
      <c r="S17" s="314">
        <v>0</v>
      </c>
      <c r="T17" s="265"/>
      <c r="U17" s="314">
        <v>0</v>
      </c>
      <c r="V17" s="314"/>
      <c r="W17" s="314">
        <v>0</v>
      </c>
      <c r="X17" s="215"/>
      <c r="Y17" s="306">
        <v>0</v>
      </c>
      <c r="Z17" s="187"/>
    </row>
    <row r="18" spans="1:27" ht="43.5" customHeight="1" x14ac:dyDescent="0.4">
      <c r="A18" s="156" t="s">
        <v>98</v>
      </c>
      <c r="B18" s="14"/>
      <c r="C18" s="55">
        <v>30863998</v>
      </c>
      <c r="D18" s="55"/>
      <c r="E18" s="55">
        <v>467599365739</v>
      </c>
      <c r="F18" s="55"/>
      <c r="G18" s="55">
        <v>469084634108.71899</v>
      </c>
      <c r="H18" s="55"/>
      <c r="I18" s="55">
        <v>0</v>
      </c>
      <c r="J18" s="55"/>
      <c r="K18" s="55">
        <v>0</v>
      </c>
      <c r="L18" s="55"/>
      <c r="M18" s="55">
        <v>-30863998</v>
      </c>
      <c r="N18" s="55"/>
      <c r="O18" s="55">
        <v>503391807380</v>
      </c>
      <c r="P18" s="55"/>
      <c r="Q18" s="314">
        <v>0</v>
      </c>
      <c r="R18" s="55"/>
      <c r="S18" s="55">
        <v>0</v>
      </c>
      <c r="T18" s="55"/>
      <c r="U18" s="314">
        <v>0</v>
      </c>
      <c r="V18" s="314"/>
      <c r="W18" s="314">
        <v>0</v>
      </c>
      <c r="X18" s="215"/>
      <c r="Y18" s="368">
        <v>0</v>
      </c>
      <c r="Z18" s="187"/>
    </row>
    <row r="19" spans="1:27" ht="42.75" customHeight="1" thickBot="1" x14ac:dyDescent="0.5">
      <c r="A19" s="267" t="s">
        <v>80</v>
      </c>
      <c r="B19" s="121"/>
      <c r="C19" s="94">
        <f>SUM(C11:C18)</f>
        <v>997151069</v>
      </c>
      <c r="D19" s="93">
        <f>SUM(D11:D18)</f>
        <v>0</v>
      </c>
      <c r="E19" s="94">
        <f>SUM(E11:E18)</f>
        <v>14281774895911</v>
      </c>
      <c r="F19" s="93"/>
      <c r="G19" s="94">
        <f>SUM(G11:G18)</f>
        <v>11818094894834.504</v>
      </c>
      <c r="H19" s="93"/>
      <c r="I19" s="94">
        <f>SUM(I11:I18)</f>
        <v>108930797</v>
      </c>
      <c r="J19" s="94"/>
      <c r="K19" s="94">
        <f>SUM(K11:K18)</f>
        <v>1192051097091</v>
      </c>
      <c r="L19" s="93">
        <f>SUM(L11:L18)</f>
        <v>0</v>
      </c>
      <c r="M19" s="94">
        <f>SUM(M11:M18)</f>
        <v>-177839262</v>
      </c>
      <c r="N19" s="94"/>
      <c r="O19" s="94">
        <f>SUM(O11:O18)</f>
        <v>2308721115580</v>
      </c>
      <c r="P19" s="93"/>
      <c r="Q19" s="316">
        <f>SUM(Q11:Q18)</f>
        <v>928242604</v>
      </c>
      <c r="R19" s="93">
        <f>SUM(R11:R18)</f>
        <v>0</v>
      </c>
      <c r="S19" s="140"/>
      <c r="T19" s="93"/>
      <c r="U19" s="94">
        <f>SUM(U11:U18)</f>
        <v>13002467196947</v>
      </c>
      <c r="V19" s="93"/>
      <c r="W19" s="359">
        <f>SUM(W11:W18)</f>
        <v>12616620173824.477</v>
      </c>
      <c r="X19" s="93"/>
      <c r="Y19" s="307">
        <f>SUM(Y11:Y18)</f>
        <v>0.96720000000000006</v>
      </c>
      <c r="AA19" s="83"/>
    </row>
    <row r="20" spans="1:27" ht="17.25" customHeight="1" thickTop="1" x14ac:dyDescent="0.45">
      <c r="B20" s="121"/>
      <c r="E20" s="296"/>
      <c r="I20" s="55"/>
      <c r="J20" s="55"/>
      <c r="Q20" s="155"/>
      <c r="U20" s="155"/>
      <c r="W20" s="159"/>
    </row>
    <row r="21" spans="1:27" x14ac:dyDescent="0.4">
      <c r="D21" s="81"/>
      <c r="E21" s="294"/>
      <c r="F21" s="81"/>
      <c r="G21" s="352"/>
      <c r="I21" s="159"/>
      <c r="J21" s="159"/>
      <c r="K21" s="151"/>
      <c r="M21" s="155"/>
      <c r="N21" s="155"/>
      <c r="O21" s="155"/>
      <c r="Q21" s="293"/>
      <c r="U21" s="151"/>
      <c r="W21" s="360"/>
    </row>
    <row r="22" spans="1:27" ht="17.25" x14ac:dyDescent="0.4">
      <c r="D22" s="141"/>
      <c r="E22" s="293"/>
      <c r="F22" s="141"/>
      <c r="G22" s="302"/>
      <c r="H22" s="124"/>
      <c r="I22" s="124"/>
      <c r="J22" s="124"/>
      <c r="K22" s="122"/>
      <c r="L22" s="122"/>
      <c r="M22" s="125"/>
      <c r="N22" s="125"/>
      <c r="O22" s="125"/>
      <c r="P22" s="142"/>
      <c r="Q22" s="89"/>
      <c r="R22" s="142"/>
      <c r="S22" s="142"/>
      <c r="T22" s="124"/>
      <c r="U22" s="141"/>
      <c r="V22" s="142"/>
      <c r="W22" s="361"/>
    </row>
    <row r="23" spans="1:27" x14ac:dyDescent="0.4">
      <c r="A23" s="21"/>
      <c r="B23" s="301"/>
      <c r="D23" s="301"/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301"/>
      <c r="W23" s="301"/>
      <c r="X23" s="301"/>
      <c r="Y23" s="301"/>
    </row>
    <row r="24" spans="1:27" x14ac:dyDescent="0.4">
      <c r="A24" s="21"/>
      <c r="B24" s="301"/>
      <c r="C24" s="301"/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21"/>
      <c r="Y24" s="21"/>
    </row>
    <row r="25" spans="1:27" x14ac:dyDescent="0.4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7" x14ac:dyDescent="0.4">
      <c r="G26" s="151"/>
      <c r="I26" s="159"/>
      <c r="J26" s="159"/>
      <c r="K26" s="147"/>
      <c r="L26" s="81"/>
      <c r="M26" s="152"/>
      <c r="N26" s="152"/>
      <c r="O26" s="151"/>
      <c r="P26" s="17"/>
      <c r="Q26" s="81"/>
      <c r="R26" s="17"/>
      <c r="S26" s="146"/>
      <c r="U26" s="147"/>
      <c r="V26" s="17"/>
      <c r="W26" s="151"/>
    </row>
    <row r="27" spans="1:27" x14ac:dyDescent="0.4">
      <c r="I27" s="151"/>
      <c r="J27" s="151"/>
      <c r="K27" s="81"/>
      <c r="L27" s="81"/>
      <c r="M27" s="143"/>
      <c r="N27" s="143"/>
      <c r="O27" s="151"/>
      <c r="P27" s="17"/>
      <c r="Q27" s="81"/>
      <c r="R27" s="17"/>
      <c r="S27" s="146"/>
      <c r="U27" s="147"/>
      <c r="V27" s="17"/>
      <c r="W27" s="17"/>
    </row>
    <row r="28" spans="1:27" x14ac:dyDescent="0.4">
      <c r="K28" s="81"/>
      <c r="L28" s="81"/>
      <c r="M28" s="81"/>
      <c r="N28" s="81"/>
      <c r="O28" s="151"/>
      <c r="P28" s="17"/>
      <c r="Q28" s="81"/>
      <c r="R28" s="17"/>
      <c r="S28" s="17"/>
      <c r="U28" s="81"/>
      <c r="V28" s="17"/>
      <c r="W28" s="17"/>
    </row>
    <row r="29" spans="1:27" x14ac:dyDescent="0.4">
      <c r="K29" s="81"/>
      <c r="L29" s="81"/>
      <c r="M29" s="152"/>
      <c r="N29" s="152"/>
      <c r="O29" s="81"/>
      <c r="P29" s="17"/>
      <c r="Q29" s="81"/>
      <c r="R29" s="17"/>
      <c r="S29" s="17"/>
    </row>
    <row r="30" spans="1:27" x14ac:dyDescent="0.4">
      <c r="K30" s="81"/>
      <c r="L30" s="81"/>
      <c r="M30" s="152"/>
      <c r="N30" s="152"/>
      <c r="O30" s="143"/>
    </row>
    <row r="31" spans="1:27" x14ac:dyDescent="0.4">
      <c r="M31" s="151"/>
      <c r="N31" s="151"/>
    </row>
    <row r="32" spans="1:27" x14ac:dyDescent="0.4">
      <c r="M32" s="155"/>
      <c r="N32" s="155"/>
    </row>
    <row r="33" spans="13:14" x14ac:dyDescent="0.4">
      <c r="M33" s="123"/>
      <c r="N33" s="123"/>
    </row>
  </sheetData>
  <mergeCells count="23"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  <mergeCell ref="C7:G7"/>
    <mergeCell ref="Q7:Y7"/>
    <mergeCell ref="F8:F9"/>
    <mergeCell ref="G8:G9"/>
    <mergeCell ref="W8:W9"/>
    <mergeCell ref="S8:S9"/>
    <mergeCell ref="Y8:Y9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69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U9" sqref="U9"/>
    </sheetView>
  </sheetViews>
  <sheetFormatPr defaultRowHeight="15" x14ac:dyDescent="0.2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 x14ac:dyDescent="0.6">
      <c r="A1" s="404" t="str">
        <f>Sheet1!L4</f>
        <v>صندوق سرمایه‌گذاری اختصاصی بازارگردانی خبرگان اهداف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379"/>
      <c r="Y1" s="379"/>
      <c r="Z1" s="343"/>
    </row>
    <row r="2" spans="1:26" ht="24" x14ac:dyDescent="0.6">
      <c r="A2" s="404" t="s">
        <v>60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379"/>
      <c r="Y2" s="379"/>
      <c r="Z2" s="343"/>
    </row>
    <row r="3" spans="1:26" ht="24" x14ac:dyDescent="0.6">
      <c r="A3" s="404" t="str">
        <f>Sheet1!L5</f>
        <v>برای دوره یک ماهه منتهی به 31 خرداد ماه 1400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379"/>
      <c r="Y3" s="379"/>
      <c r="Z3" s="343"/>
    </row>
    <row r="4" spans="1:26" ht="31.5" customHeight="1" x14ac:dyDescent="0.25">
      <c r="A4" s="399" t="s">
        <v>86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/>
      <c r="Y4" s="399"/>
      <c r="Z4" s="353"/>
    </row>
    <row r="5" spans="1:26" ht="19.5" x14ac:dyDescent="0.5">
      <c r="A5" s="323"/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</row>
    <row r="6" spans="1:26" ht="20.25" thickBot="1" x14ac:dyDescent="0.55000000000000004">
      <c r="A6" s="394" t="s">
        <v>26</v>
      </c>
      <c r="B6" s="394"/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25"/>
      <c r="O6" s="393"/>
      <c r="P6" s="393"/>
      <c r="Q6" s="393"/>
      <c r="R6" s="393"/>
      <c r="S6" s="393"/>
      <c r="T6" s="324"/>
      <c r="U6" s="398"/>
      <c r="V6" s="398"/>
      <c r="W6" s="398"/>
      <c r="X6" s="398"/>
      <c r="Y6" s="398"/>
      <c r="Z6" s="398"/>
    </row>
    <row r="7" spans="1:26" ht="21" x14ac:dyDescent="0.55000000000000004">
      <c r="A7" s="393" t="s">
        <v>27</v>
      </c>
      <c r="B7" s="325"/>
      <c r="C7" s="392" t="s">
        <v>10</v>
      </c>
      <c r="D7" s="325"/>
      <c r="E7" s="390" t="s">
        <v>9</v>
      </c>
      <c r="F7" s="324"/>
      <c r="G7" s="397" t="s">
        <v>38</v>
      </c>
      <c r="H7" s="325"/>
      <c r="I7" s="392" t="s">
        <v>30</v>
      </c>
      <c r="J7" s="325"/>
      <c r="K7" s="390" t="s">
        <v>8</v>
      </c>
      <c r="L7" s="392"/>
      <c r="M7" s="390" t="s">
        <v>7</v>
      </c>
      <c r="N7" s="325"/>
      <c r="O7" s="401"/>
      <c r="P7" s="393"/>
      <c r="Q7" s="393"/>
      <c r="R7" s="393"/>
      <c r="S7" s="339"/>
      <c r="T7" s="325"/>
      <c r="U7" s="400"/>
      <c r="V7" s="400"/>
      <c r="W7" s="400"/>
      <c r="X7" s="327"/>
      <c r="Y7" s="400"/>
      <c r="Z7" s="400"/>
    </row>
    <row r="8" spans="1:26" ht="35.25" customHeight="1" thickBot="1" x14ac:dyDescent="0.6">
      <c r="A8" s="394"/>
      <c r="B8" s="325"/>
      <c r="C8" s="391"/>
      <c r="D8" s="325"/>
      <c r="E8" s="391"/>
      <c r="F8" s="340"/>
      <c r="G8" s="394"/>
      <c r="H8" s="325"/>
      <c r="I8" s="391"/>
      <c r="J8" s="325"/>
      <c r="K8" s="391"/>
      <c r="L8" s="390"/>
      <c r="M8" s="391"/>
      <c r="N8" s="325"/>
      <c r="O8" s="401"/>
      <c r="P8" s="393"/>
      <c r="Q8" s="393"/>
      <c r="R8" s="393"/>
      <c r="S8" s="339"/>
      <c r="T8" s="325"/>
      <c r="U8" s="327"/>
      <c r="V8" s="327"/>
      <c r="W8" s="324"/>
      <c r="X8" s="327"/>
      <c r="Y8" s="327"/>
      <c r="Z8" s="327"/>
    </row>
    <row r="9" spans="1:26" ht="32.25" customHeight="1" x14ac:dyDescent="0.55000000000000004">
      <c r="A9" s="315"/>
      <c r="B9" s="318"/>
      <c r="C9" s="313"/>
      <c r="D9" s="318"/>
      <c r="E9" s="313"/>
      <c r="F9" s="313"/>
      <c r="G9" s="318"/>
      <c r="H9" s="318"/>
      <c r="I9" s="313"/>
      <c r="J9" s="318"/>
      <c r="K9" s="342"/>
      <c r="L9" s="342"/>
      <c r="M9" s="342"/>
      <c r="N9" s="325"/>
      <c r="O9" s="310"/>
      <c r="P9" s="325"/>
      <c r="Q9" s="325"/>
      <c r="R9" s="325"/>
      <c r="S9" s="339"/>
      <c r="T9" s="325"/>
      <c r="U9" s="327"/>
      <c r="V9" s="327"/>
      <c r="W9" s="324"/>
      <c r="X9" s="327"/>
      <c r="Y9" s="327"/>
      <c r="Z9" s="327"/>
    </row>
    <row r="10" spans="1:26" ht="21" x14ac:dyDescent="0.55000000000000004">
      <c r="A10" s="325"/>
      <c r="B10" s="325"/>
      <c r="C10" s="324"/>
      <c r="D10" s="325"/>
      <c r="E10" s="324"/>
      <c r="F10" s="324"/>
      <c r="G10" s="325"/>
      <c r="H10" s="325"/>
      <c r="I10" s="324"/>
      <c r="J10" s="325"/>
      <c r="K10" s="324"/>
      <c r="L10" s="324"/>
      <c r="M10" s="324"/>
      <c r="N10" s="325"/>
      <c r="O10" s="310"/>
      <c r="P10" s="325"/>
      <c r="Q10" s="325"/>
      <c r="R10" s="325"/>
      <c r="S10" s="339"/>
      <c r="T10" s="325"/>
      <c r="U10" s="327"/>
      <c r="V10" s="327"/>
      <c r="W10" s="324"/>
      <c r="X10" s="327"/>
      <c r="Y10" s="327"/>
    </row>
    <row r="11" spans="1:26" ht="20.25" customHeight="1" thickBot="1" x14ac:dyDescent="0.3">
      <c r="A11" s="331"/>
      <c r="B11" s="325"/>
      <c r="C11" s="325"/>
      <c r="D11" s="325"/>
      <c r="E11" s="394" t="s">
        <v>127</v>
      </c>
      <c r="F11" s="394"/>
      <c r="G11" s="394"/>
      <c r="H11" s="325"/>
      <c r="I11" s="394" t="s">
        <v>11</v>
      </c>
      <c r="J11" s="394"/>
      <c r="K11" s="394"/>
      <c r="L11" s="394"/>
      <c r="M11" s="394"/>
      <c r="N11" s="394"/>
      <c r="O11" s="394"/>
      <c r="P11" s="321"/>
      <c r="Q11" s="394" t="s">
        <v>129</v>
      </c>
      <c r="R11" s="394"/>
      <c r="S11" s="394"/>
      <c r="T11" s="394"/>
      <c r="U11" s="394"/>
      <c r="V11" s="394"/>
      <c r="W11" s="394"/>
      <c r="X11" s="394"/>
      <c r="Y11" s="394"/>
    </row>
    <row r="12" spans="1:26" ht="19.5" customHeight="1" x14ac:dyDescent="0.25">
      <c r="A12" s="393" t="s">
        <v>27</v>
      </c>
      <c r="B12" s="325"/>
      <c r="C12" s="395" t="s">
        <v>3</v>
      </c>
      <c r="D12" s="397"/>
      <c r="E12" s="397" t="s">
        <v>0</v>
      </c>
      <c r="F12" s="341"/>
      <c r="G12" s="397" t="s">
        <v>28</v>
      </c>
      <c r="H12" s="325"/>
      <c r="I12" s="400" t="s">
        <v>4</v>
      </c>
      <c r="J12" s="400"/>
      <c r="K12" s="400"/>
      <c r="L12" s="400" t="s">
        <v>5</v>
      </c>
      <c r="M12" s="400"/>
      <c r="N12" s="400"/>
      <c r="O12" s="400"/>
      <c r="P12" s="325"/>
      <c r="Q12" s="393" t="s">
        <v>3</v>
      </c>
      <c r="R12" s="325"/>
      <c r="S12" s="393" t="s">
        <v>39</v>
      </c>
      <c r="T12" s="325"/>
      <c r="U12" s="393" t="s">
        <v>0</v>
      </c>
      <c r="V12" s="325"/>
      <c r="W12" s="401" t="s">
        <v>28</v>
      </c>
      <c r="X12" s="325"/>
      <c r="Y12" s="402" t="s">
        <v>79</v>
      </c>
    </row>
    <row r="13" spans="1:26" ht="20.25" thickBot="1" x14ac:dyDescent="0.3">
      <c r="A13" s="394"/>
      <c r="B13" s="325"/>
      <c r="C13" s="396"/>
      <c r="D13" s="393"/>
      <c r="E13" s="394"/>
      <c r="F13" s="333"/>
      <c r="G13" s="394"/>
      <c r="H13" s="325"/>
      <c r="I13" s="322" t="s">
        <v>3</v>
      </c>
      <c r="J13" s="324"/>
      <c r="K13" s="322" t="s">
        <v>0</v>
      </c>
      <c r="L13" s="327"/>
      <c r="M13" s="322" t="s">
        <v>3</v>
      </c>
      <c r="N13" s="327"/>
      <c r="O13" s="332" t="s">
        <v>59</v>
      </c>
      <c r="P13" s="325"/>
      <c r="Q13" s="394"/>
      <c r="R13" s="325"/>
      <c r="S13" s="394"/>
      <c r="T13" s="325"/>
      <c r="U13" s="394"/>
      <c r="V13" s="333"/>
      <c r="W13" s="396"/>
      <c r="X13" s="325"/>
      <c r="Y13" s="403"/>
    </row>
    <row r="14" spans="1:26" ht="19.5" x14ac:dyDescent="0.25">
      <c r="A14" s="325"/>
      <c r="B14" s="325"/>
      <c r="C14" s="310"/>
      <c r="D14" s="325"/>
      <c r="E14" s="318" t="s">
        <v>85</v>
      </c>
      <c r="F14" s="318"/>
      <c r="G14" s="318" t="s">
        <v>85</v>
      </c>
      <c r="H14" s="318"/>
      <c r="I14" s="312"/>
      <c r="J14" s="313"/>
      <c r="K14" s="318" t="s">
        <v>85</v>
      </c>
      <c r="L14" s="312"/>
      <c r="M14" s="312"/>
      <c r="N14" s="312"/>
      <c r="O14" s="318" t="s">
        <v>85</v>
      </c>
      <c r="P14" s="318"/>
      <c r="Q14" s="318"/>
      <c r="R14" s="318"/>
      <c r="S14" s="318" t="s">
        <v>85</v>
      </c>
      <c r="T14" s="318"/>
      <c r="U14" s="318" t="s">
        <v>85</v>
      </c>
      <c r="V14" s="318"/>
      <c r="W14" s="318" t="s">
        <v>85</v>
      </c>
      <c r="X14" s="325"/>
      <c r="Y14" s="337"/>
    </row>
    <row r="15" spans="1:26" ht="22.5" customHeight="1" x14ac:dyDescent="0.25">
      <c r="A15" s="354"/>
      <c r="B15" s="345"/>
      <c r="C15" s="356">
        <v>0</v>
      </c>
      <c r="D15" s="356">
        <v>0</v>
      </c>
      <c r="E15" s="356">
        <v>0</v>
      </c>
      <c r="F15" s="356">
        <v>0</v>
      </c>
      <c r="G15" s="356">
        <v>0</v>
      </c>
      <c r="H15" s="355"/>
      <c r="I15" s="356">
        <v>0</v>
      </c>
      <c r="J15" s="313"/>
      <c r="K15" s="356">
        <v>0</v>
      </c>
      <c r="L15" s="355">
        <v>0</v>
      </c>
      <c r="M15" s="356">
        <v>0</v>
      </c>
      <c r="N15" s="356">
        <v>0</v>
      </c>
      <c r="O15" s="356">
        <v>0</v>
      </c>
      <c r="P15" s="355"/>
      <c r="Q15" s="356">
        <f>C15+I15-M15</f>
        <v>0</v>
      </c>
      <c r="R15" s="355"/>
      <c r="S15" s="356">
        <v>0</v>
      </c>
      <c r="T15" s="355"/>
      <c r="U15" s="356">
        <v>0</v>
      </c>
      <c r="V15" s="355"/>
      <c r="W15" s="356">
        <v>0</v>
      </c>
      <c r="X15" s="357"/>
      <c r="Y15" s="346">
        <f>W15/'[1] سهام'!$Y$2</f>
        <v>0</v>
      </c>
    </row>
    <row r="16" spans="1:26" ht="34.5" customHeight="1" thickBot="1" x14ac:dyDescent="0.3">
      <c r="A16" s="331" t="s">
        <v>2</v>
      </c>
      <c r="B16" s="325"/>
      <c r="C16" s="363">
        <f>SUM(C15)</f>
        <v>0</v>
      </c>
      <c r="D16" s="364"/>
      <c r="E16" s="363">
        <f>SUM(E15)</f>
        <v>0</v>
      </c>
      <c r="F16" s="356"/>
      <c r="G16" s="363">
        <f>SUM(G15)</f>
        <v>0</v>
      </c>
      <c r="H16" s="356"/>
      <c r="I16" s="363">
        <f>SUM(I15)</f>
        <v>0</v>
      </c>
      <c r="J16" s="365"/>
      <c r="K16" s="363">
        <f>SUM(K15)</f>
        <v>0</v>
      </c>
      <c r="L16" s="356">
        <v>0</v>
      </c>
      <c r="M16" s="363">
        <f>SUM(M15)</f>
        <v>0</v>
      </c>
      <c r="N16" s="356">
        <v>0</v>
      </c>
      <c r="O16" s="363">
        <f>SUM(O15)</f>
        <v>0</v>
      </c>
      <c r="P16" s="356" t="e">
        <f>SUM(#REF!)</f>
        <v>#REF!</v>
      </c>
      <c r="Q16" s="363">
        <f>SUM(Q15)</f>
        <v>0</v>
      </c>
      <c r="R16" s="355" t="e">
        <f>SUM(#REF!)</f>
        <v>#REF!</v>
      </c>
      <c r="S16" s="355"/>
      <c r="T16" s="355" t="e">
        <f>SUM(#REF!)</f>
        <v>#REF!</v>
      </c>
      <c r="U16" s="363">
        <f>SUM(U15)</f>
        <v>0</v>
      </c>
      <c r="V16" s="356" t="e">
        <f>SUM(#REF!)</f>
        <v>#REF!</v>
      </c>
      <c r="W16" s="363">
        <f>SUM(W15)</f>
        <v>0</v>
      </c>
      <c r="X16" s="334"/>
      <c r="Y16" s="338">
        <f>SUM(Y15)</f>
        <v>0</v>
      </c>
    </row>
    <row r="17" spans="1:14" ht="18.75" thickTop="1" x14ac:dyDescent="0.25">
      <c r="F17" s="355"/>
      <c r="H17" s="355"/>
      <c r="J17" s="313"/>
      <c r="L17" s="355">
        <v>0</v>
      </c>
      <c r="N17" s="356">
        <v>0</v>
      </c>
    </row>
    <row r="18" spans="1:14" ht="18" x14ac:dyDescent="0.25">
      <c r="F18" s="355"/>
      <c r="H18" s="355"/>
      <c r="J18" s="313"/>
      <c r="L18" s="355">
        <v>0</v>
      </c>
      <c r="N18" s="356">
        <v>0</v>
      </c>
    </row>
    <row r="19" spans="1:14" ht="18" x14ac:dyDescent="0.25">
      <c r="H19" s="355"/>
      <c r="J19" s="313"/>
      <c r="L19" s="355">
        <v>0</v>
      </c>
    </row>
    <row r="20" spans="1:14" ht="18" x14ac:dyDescent="0.25">
      <c r="H20" s="355"/>
      <c r="J20" s="313"/>
    </row>
    <row r="29" spans="1:14" ht="19.5" x14ac:dyDescent="0.25">
      <c r="A29" s="317"/>
      <c r="B29" s="326"/>
      <c r="C29" s="320"/>
      <c r="D29" s="320"/>
      <c r="E29" s="320"/>
      <c r="F29" s="320"/>
      <c r="G29" s="320"/>
      <c r="H29" s="320"/>
      <c r="I29" s="326"/>
      <c r="J29" s="320"/>
    </row>
    <row r="30" spans="1:14" ht="19.5" x14ac:dyDescent="0.25">
      <c r="A30" s="317"/>
      <c r="B30" s="326"/>
      <c r="C30" s="320"/>
      <c r="D30" s="320"/>
      <c r="E30" s="320"/>
      <c r="F30" s="320"/>
      <c r="G30" s="320"/>
      <c r="H30" s="320"/>
      <c r="I30" s="326"/>
      <c r="J30" s="320"/>
    </row>
    <row r="31" spans="1:14" ht="19.5" x14ac:dyDescent="0.25">
      <c r="A31" s="317"/>
      <c r="B31" s="326"/>
      <c r="C31" s="320"/>
      <c r="D31" s="320"/>
      <c r="E31" s="320"/>
      <c r="F31" s="320"/>
      <c r="G31" s="320"/>
      <c r="H31" s="320"/>
      <c r="I31" s="326"/>
      <c r="J31" s="320"/>
    </row>
    <row r="32" spans="1:14" ht="19.5" x14ac:dyDescent="0.25">
      <c r="A32" s="317"/>
      <c r="B32" s="326"/>
      <c r="C32" s="320"/>
      <c r="D32" s="320"/>
      <c r="E32" s="320"/>
      <c r="F32" s="320"/>
      <c r="G32" s="320"/>
      <c r="H32" s="320"/>
      <c r="I32" s="326"/>
      <c r="J32" s="320"/>
    </row>
    <row r="33" spans="1:10" ht="19.5" x14ac:dyDescent="0.25">
      <c r="A33" s="317"/>
      <c r="B33" s="326"/>
      <c r="C33" s="320"/>
      <c r="D33" s="320"/>
      <c r="E33" s="320"/>
      <c r="F33" s="320"/>
      <c r="G33" s="320"/>
      <c r="H33" s="320"/>
      <c r="I33" s="326"/>
      <c r="J33" s="320"/>
    </row>
    <row r="34" spans="1:10" ht="19.5" x14ac:dyDescent="0.25">
      <c r="A34" s="317"/>
      <c r="B34" s="326"/>
      <c r="C34" s="320"/>
      <c r="D34" s="320"/>
      <c r="E34" s="320"/>
      <c r="F34" s="320"/>
      <c r="G34" s="320"/>
      <c r="H34" s="320"/>
      <c r="I34" s="326"/>
      <c r="J34" s="320"/>
    </row>
    <row r="35" spans="1:10" ht="19.5" x14ac:dyDescent="0.25">
      <c r="A35" s="317"/>
      <c r="B35" s="326"/>
      <c r="C35" s="320"/>
      <c r="D35" s="320"/>
      <c r="E35" s="320"/>
      <c r="F35" s="320"/>
      <c r="G35" s="320"/>
      <c r="H35" s="320"/>
      <c r="I35" s="326"/>
      <c r="J35" s="320"/>
    </row>
    <row r="36" spans="1:10" ht="19.5" x14ac:dyDescent="0.25">
      <c r="A36" s="317"/>
      <c r="B36" s="326"/>
      <c r="C36" s="320"/>
      <c r="D36" s="320"/>
      <c r="E36" s="320"/>
      <c r="F36" s="320"/>
      <c r="G36" s="320"/>
      <c r="H36" s="320"/>
      <c r="I36" s="326"/>
      <c r="J36" s="320"/>
    </row>
    <row r="37" spans="1:10" ht="19.5" x14ac:dyDescent="0.25">
      <c r="A37" s="317"/>
      <c r="B37" s="326"/>
      <c r="C37" s="320"/>
      <c r="D37" s="320"/>
      <c r="E37" s="320"/>
      <c r="F37" s="320"/>
      <c r="G37" s="320"/>
      <c r="H37" s="320"/>
      <c r="I37" s="326"/>
      <c r="J37" s="320"/>
    </row>
    <row r="38" spans="1:10" ht="19.5" x14ac:dyDescent="0.25">
      <c r="A38" s="317"/>
      <c r="B38" s="326"/>
      <c r="C38" s="320"/>
      <c r="D38" s="320"/>
      <c r="E38" s="320"/>
      <c r="F38" s="320"/>
      <c r="G38" s="320"/>
      <c r="H38" s="320"/>
      <c r="I38" s="326"/>
      <c r="J38" s="320"/>
    </row>
    <row r="39" spans="1:10" ht="19.5" x14ac:dyDescent="0.25">
      <c r="A39" s="317"/>
      <c r="B39" s="326"/>
      <c r="C39" s="320"/>
      <c r="D39" s="320"/>
      <c r="E39" s="320"/>
      <c r="F39" s="320"/>
      <c r="G39" s="320"/>
      <c r="H39" s="320"/>
      <c r="I39" s="326"/>
      <c r="J39" s="320"/>
    </row>
    <row r="40" spans="1:10" ht="19.5" x14ac:dyDescent="0.25">
      <c r="A40" s="317"/>
      <c r="B40" s="326"/>
      <c r="C40" s="320"/>
      <c r="D40" s="320"/>
      <c r="E40" s="320"/>
      <c r="F40" s="320"/>
      <c r="G40" s="320"/>
      <c r="H40" s="320"/>
      <c r="I40" s="326"/>
      <c r="J40" s="320"/>
    </row>
    <row r="41" spans="1:10" ht="19.5" x14ac:dyDescent="0.25">
      <c r="A41" s="317"/>
      <c r="B41" s="326"/>
      <c r="C41" s="320"/>
      <c r="D41" s="320"/>
      <c r="E41" s="320"/>
      <c r="F41" s="320"/>
      <c r="G41" s="320"/>
      <c r="H41" s="320"/>
      <c r="I41" s="326"/>
      <c r="J41" s="320"/>
    </row>
    <row r="42" spans="1:10" ht="19.5" x14ac:dyDescent="0.25">
      <c r="A42" s="317"/>
      <c r="B42" s="326"/>
      <c r="C42" s="320"/>
      <c r="D42" s="320"/>
      <c r="E42" s="320"/>
      <c r="F42" s="320"/>
      <c r="G42" s="320"/>
      <c r="H42" s="320"/>
      <c r="I42" s="326"/>
      <c r="J42" s="320"/>
    </row>
    <row r="43" spans="1:10" ht="19.5" x14ac:dyDescent="0.25">
      <c r="A43" s="317"/>
      <c r="B43" s="326"/>
      <c r="C43" s="320"/>
      <c r="D43" s="320"/>
      <c r="E43" s="320"/>
      <c r="F43" s="320"/>
      <c r="G43" s="320"/>
      <c r="H43" s="320"/>
      <c r="I43" s="326"/>
      <c r="J43" s="320"/>
    </row>
    <row r="44" spans="1:10" ht="19.5" x14ac:dyDescent="0.25">
      <c r="A44" s="317"/>
      <c r="B44" s="326"/>
      <c r="C44" s="320"/>
      <c r="D44" s="320"/>
      <c r="E44" s="320"/>
      <c r="F44" s="320"/>
      <c r="G44" s="320"/>
      <c r="H44" s="320"/>
      <c r="I44" s="326"/>
      <c r="J44" s="320"/>
    </row>
    <row r="45" spans="1:10" ht="19.5" x14ac:dyDescent="0.25">
      <c r="A45" s="317"/>
      <c r="B45" s="326"/>
      <c r="C45" s="320"/>
      <c r="D45" s="320"/>
      <c r="E45" s="320"/>
      <c r="F45" s="320"/>
      <c r="G45" s="320"/>
      <c r="H45" s="320"/>
      <c r="I45" s="326"/>
      <c r="J45" s="320"/>
    </row>
    <row r="46" spans="1:10" ht="19.5" x14ac:dyDescent="0.25">
      <c r="A46" s="317"/>
      <c r="B46" s="326"/>
      <c r="C46" s="320"/>
      <c r="D46" s="320"/>
      <c r="E46" s="320"/>
      <c r="F46" s="320"/>
      <c r="G46" s="320"/>
      <c r="H46" s="320"/>
      <c r="I46" s="326"/>
      <c r="J46" s="320"/>
    </row>
    <row r="47" spans="1:10" ht="19.5" x14ac:dyDescent="0.25">
      <c r="A47" s="317"/>
      <c r="B47" s="326"/>
      <c r="C47" s="320"/>
      <c r="D47" s="320"/>
      <c r="E47" s="320"/>
      <c r="F47" s="320"/>
      <c r="G47" s="320"/>
      <c r="H47" s="320"/>
      <c r="I47" s="326"/>
      <c r="J47" s="320"/>
    </row>
    <row r="48" spans="1:10" ht="19.5" x14ac:dyDescent="0.25">
      <c r="A48" s="317"/>
      <c r="B48" s="326"/>
      <c r="C48" s="320"/>
      <c r="D48" s="320"/>
      <c r="E48" s="320"/>
      <c r="F48" s="320"/>
      <c r="G48" s="320"/>
      <c r="H48" s="320"/>
      <c r="I48" s="326"/>
      <c r="J48" s="320"/>
    </row>
    <row r="49" spans="1:10" ht="19.5" x14ac:dyDescent="0.25">
      <c r="A49" s="317"/>
      <c r="B49" s="326"/>
      <c r="C49" s="320"/>
      <c r="D49" s="320"/>
      <c r="E49" s="320"/>
      <c r="F49" s="320"/>
      <c r="G49" s="320"/>
      <c r="H49" s="320"/>
      <c r="I49" s="326"/>
      <c r="J49" s="320"/>
    </row>
    <row r="50" spans="1:10" ht="19.5" x14ac:dyDescent="0.25">
      <c r="A50" s="317"/>
      <c r="B50" s="326"/>
      <c r="C50" s="320"/>
      <c r="D50" s="320"/>
      <c r="E50" s="320"/>
      <c r="F50" s="320"/>
      <c r="G50" s="320"/>
      <c r="H50" s="320"/>
      <c r="I50" s="326"/>
      <c r="J50" s="320"/>
    </row>
    <row r="51" spans="1:10" ht="19.5" x14ac:dyDescent="0.25">
      <c r="A51" s="317"/>
      <c r="B51" s="326"/>
      <c r="C51" s="320"/>
      <c r="D51" s="320"/>
      <c r="E51" s="320"/>
      <c r="F51" s="320"/>
      <c r="G51" s="320"/>
      <c r="H51" s="320"/>
      <c r="I51" s="326"/>
      <c r="J51" s="320"/>
    </row>
    <row r="52" spans="1:10" ht="19.5" x14ac:dyDescent="0.25">
      <c r="A52" s="317"/>
      <c r="B52" s="326"/>
      <c r="C52" s="320"/>
      <c r="D52" s="320"/>
      <c r="E52" s="320"/>
      <c r="F52" s="320"/>
      <c r="G52" s="320"/>
      <c r="H52" s="320"/>
      <c r="I52" s="326"/>
      <c r="J52" s="320"/>
    </row>
    <row r="53" spans="1:10" ht="19.5" x14ac:dyDescent="0.25">
      <c r="A53" s="317"/>
      <c r="B53" s="326"/>
      <c r="C53" s="320"/>
      <c r="D53" s="320"/>
      <c r="E53" s="320"/>
      <c r="F53" s="320"/>
      <c r="G53" s="320"/>
      <c r="H53" s="320"/>
      <c r="I53" s="326"/>
      <c r="J53" s="320"/>
    </row>
    <row r="54" spans="1:10" ht="19.5" x14ac:dyDescent="0.25">
      <c r="A54" s="317"/>
      <c r="B54" s="326"/>
      <c r="C54" s="320"/>
      <c r="D54" s="320"/>
      <c r="E54" s="320"/>
      <c r="F54" s="320"/>
      <c r="G54" s="320"/>
      <c r="H54" s="320"/>
      <c r="I54" s="326"/>
      <c r="J54" s="320"/>
    </row>
    <row r="55" spans="1:10" ht="19.5" x14ac:dyDescent="0.25">
      <c r="A55" s="317"/>
      <c r="B55" s="326"/>
      <c r="C55" s="320"/>
      <c r="D55" s="320"/>
      <c r="E55" s="320"/>
      <c r="F55" s="320"/>
      <c r="G55" s="320"/>
      <c r="H55" s="320"/>
      <c r="I55" s="326"/>
      <c r="J55" s="320"/>
    </row>
    <row r="56" spans="1:10" ht="19.5" x14ac:dyDescent="0.25">
      <c r="A56" s="321"/>
      <c r="B56" s="321"/>
      <c r="C56" s="325"/>
      <c r="D56" s="328"/>
      <c r="E56" s="325"/>
      <c r="F56" s="321"/>
      <c r="G56" s="321"/>
      <c r="H56" s="321"/>
      <c r="I56" s="320"/>
      <c r="J56" s="329"/>
    </row>
    <row r="57" spans="1:10" ht="19.5" x14ac:dyDescent="0.25">
      <c r="A57" s="321"/>
      <c r="B57" s="321"/>
      <c r="C57" s="325"/>
      <c r="D57" s="328"/>
      <c r="E57" s="325"/>
      <c r="F57" s="321"/>
      <c r="G57" s="321"/>
      <c r="H57" s="321"/>
      <c r="I57" s="320"/>
      <c r="J57" s="329"/>
    </row>
    <row r="58" spans="1:10" ht="19.5" x14ac:dyDescent="0.45">
      <c r="A58" s="321"/>
      <c r="B58" s="311"/>
      <c r="C58" s="325"/>
      <c r="D58" s="330"/>
      <c r="E58" s="325"/>
      <c r="F58" s="321"/>
      <c r="G58" s="321"/>
      <c r="H58" s="321"/>
      <c r="I58" s="320"/>
      <c r="J58" s="329"/>
    </row>
    <row r="59" spans="1:10" ht="19.5" x14ac:dyDescent="0.45">
      <c r="A59" s="321"/>
      <c r="B59" s="311"/>
      <c r="C59" s="325"/>
      <c r="D59" s="330"/>
      <c r="E59" s="325"/>
      <c r="F59" s="321"/>
      <c r="G59" s="321"/>
      <c r="H59" s="321"/>
      <c r="I59" s="320"/>
      <c r="J59" s="329"/>
    </row>
    <row r="60" spans="1:10" ht="19.5" x14ac:dyDescent="0.5">
      <c r="A60" s="347"/>
      <c r="B60" s="348"/>
      <c r="C60" s="345"/>
      <c r="D60" s="349"/>
      <c r="E60" s="345"/>
      <c r="F60" s="347"/>
      <c r="G60" s="347"/>
      <c r="H60" s="347"/>
      <c r="I60" s="350"/>
      <c r="J60" s="351"/>
    </row>
    <row r="61" spans="1:10" ht="19.5" x14ac:dyDescent="0.5">
      <c r="A61" s="321"/>
      <c r="B61" s="323"/>
      <c r="C61" s="325"/>
      <c r="D61" s="330"/>
      <c r="E61" s="325"/>
      <c r="F61" s="321"/>
      <c r="G61" s="321"/>
      <c r="H61" s="321"/>
      <c r="I61" s="320"/>
      <c r="J61" s="329"/>
    </row>
    <row r="62" spans="1:10" ht="19.5" x14ac:dyDescent="0.5">
      <c r="A62" s="321"/>
      <c r="B62" s="323"/>
      <c r="C62" s="325"/>
      <c r="D62" s="330"/>
      <c r="E62" s="325"/>
      <c r="F62" s="321"/>
      <c r="G62" s="321"/>
      <c r="H62" s="321"/>
      <c r="I62" s="320"/>
      <c r="J62" s="329"/>
    </row>
    <row r="63" spans="1:10" ht="19.5" x14ac:dyDescent="0.5">
      <c r="A63" s="321"/>
      <c r="B63" s="323"/>
      <c r="C63" s="325"/>
      <c r="D63" s="330"/>
      <c r="E63" s="325"/>
      <c r="F63" s="321"/>
      <c r="G63" s="321"/>
      <c r="H63" s="321"/>
      <c r="I63" s="320"/>
      <c r="J63" s="329"/>
    </row>
    <row r="64" spans="1:10" ht="19.5" x14ac:dyDescent="0.5">
      <c r="A64" s="321"/>
      <c r="B64" s="323"/>
      <c r="C64" s="325"/>
      <c r="D64" s="330"/>
      <c r="E64" s="325"/>
      <c r="F64" s="321"/>
      <c r="G64" s="321"/>
      <c r="H64" s="321"/>
      <c r="I64" s="320"/>
      <c r="J64" s="329"/>
    </row>
    <row r="65" spans="1:10" ht="19.5" x14ac:dyDescent="0.5">
      <c r="A65" s="321"/>
      <c r="B65" s="323"/>
      <c r="C65" s="325"/>
      <c r="D65" s="330"/>
      <c r="E65" s="325"/>
      <c r="F65" s="321"/>
      <c r="G65" s="321"/>
      <c r="H65" s="321"/>
      <c r="I65" s="320"/>
      <c r="J65" s="329"/>
    </row>
    <row r="66" spans="1:10" ht="19.5" x14ac:dyDescent="0.5">
      <c r="A66" s="321"/>
      <c r="B66" s="323"/>
      <c r="C66" s="325"/>
      <c r="D66" s="330"/>
      <c r="E66" s="325"/>
      <c r="F66" s="321"/>
      <c r="G66" s="321"/>
      <c r="H66" s="321"/>
      <c r="I66" s="320"/>
      <c r="J66" s="329"/>
    </row>
    <row r="67" spans="1:10" ht="19.5" x14ac:dyDescent="0.5">
      <c r="A67" s="321"/>
      <c r="B67" s="323"/>
      <c r="C67" s="325"/>
      <c r="D67" s="330"/>
      <c r="E67" s="325"/>
      <c r="F67" s="321"/>
      <c r="G67" s="321"/>
      <c r="H67" s="321"/>
      <c r="I67" s="320"/>
      <c r="J67" s="329"/>
    </row>
    <row r="68" spans="1:10" ht="19.5" x14ac:dyDescent="0.5">
      <c r="A68" s="321"/>
      <c r="B68" s="323"/>
      <c r="C68" s="325"/>
      <c r="D68" s="330"/>
      <c r="E68" s="325"/>
      <c r="F68" s="321"/>
      <c r="G68" s="321"/>
      <c r="H68" s="321"/>
      <c r="I68" s="320"/>
      <c r="J68" s="329"/>
    </row>
    <row r="69" spans="1:10" ht="19.5" x14ac:dyDescent="0.5">
      <c r="A69" s="321"/>
      <c r="B69" s="323"/>
      <c r="C69" s="325"/>
      <c r="D69" s="330"/>
      <c r="E69" s="325"/>
      <c r="F69" s="321"/>
      <c r="G69" s="321"/>
      <c r="H69" s="321"/>
      <c r="I69" s="320"/>
      <c r="J69" s="329"/>
    </row>
    <row r="70" spans="1:10" ht="19.5" x14ac:dyDescent="0.5">
      <c r="A70" s="321"/>
      <c r="B70" s="323"/>
      <c r="C70" s="325"/>
      <c r="D70" s="330"/>
      <c r="E70" s="325"/>
      <c r="F70" s="321"/>
      <c r="G70" s="321"/>
      <c r="H70" s="321"/>
      <c r="I70" s="320"/>
      <c r="J70" s="329"/>
    </row>
    <row r="71" spans="1:10" ht="19.5" x14ac:dyDescent="0.5">
      <c r="A71" s="321"/>
      <c r="B71" s="323"/>
      <c r="C71" s="325"/>
      <c r="D71" s="330"/>
      <c r="E71" s="325"/>
      <c r="F71" s="321"/>
      <c r="G71" s="321"/>
      <c r="H71" s="321"/>
      <c r="I71" s="320"/>
      <c r="J71" s="329"/>
    </row>
    <row r="72" spans="1:10" ht="19.5" x14ac:dyDescent="0.5">
      <c r="A72" s="321"/>
      <c r="B72" s="323"/>
      <c r="C72" s="325"/>
      <c r="D72" s="330"/>
      <c r="E72" s="325"/>
      <c r="F72" s="321"/>
      <c r="G72" s="321"/>
      <c r="H72" s="321"/>
      <c r="I72" s="320"/>
      <c r="J72" s="329"/>
    </row>
    <row r="73" spans="1:10" ht="19.5" x14ac:dyDescent="0.5">
      <c r="A73" s="321"/>
      <c r="B73" s="323"/>
      <c r="C73" s="325"/>
      <c r="D73" s="330"/>
      <c r="E73" s="325"/>
      <c r="F73" s="321"/>
      <c r="G73" s="321"/>
      <c r="H73" s="321"/>
      <c r="I73" s="320"/>
      <c r="J73" s="329"/>
    </row>
    <row r="74" spans="1:10" ht="19.5" x14ac:dyDescent="0.5">
      <c r="A74" s="321"/>
      <c r="B74" s="323"/>
      <c r="C74" s="325"/>
      <c r="D74" s="330"/>
      <c r="E74" s="325"/>
      <c r="F74" s="321"/>
      <c r="G74" s="321"/>
      <c r="H74" s="321"/>
      <c r="I74" s="320"/>
      <c r="J74" s="329"/>
    </row>
    <row r="75" spans="1:10" ht="19.5" x14ac:dyDescent="0.5">
      <c r="A75" s="321"/>
      <c r="B75" s="323"/>
      <c r="C75" s="325"/>
      <c r="D75" s="330"/>
      <c r="E75" s="325"/>
      <c r="F75" s="321"/>
      <c r="G75" s="321"/>
      <c r="H75" s="321"/>
      <c r="I75" s="320"/>
      <c r="J75" s="329"/>
    </row>
    <row r="76" spans="1:10" ht="19.5" x14ac:dyDescent="0.5">
      <c r="A76" s="321"/>
      <c r="B76" s="323"/>
      <c r="C76" s="325"/>
      <c r="D76" s="330"/>
      <c r="E76" s="325"/>
      <c r="F76" s="321"/>
      <c r="G76" s="321"/>
      <c r="H76" s="321"/>
      <c r="I76" s="320"/>
      <c r="J76" s="329"/>
    </row>
    <row r="77" spans="1:10" ht="19.5" x14ac:dyDescent="0.5">
      <c r="A77" s="321"/>
      <c r="B77" s="323"/>
      <c r="C77" s="325"/>
      <c r="D77" s="330"/>
      <c r="E77" s="325"/>
      <c r="F77" s="321"/>
      <c r="G77" s="321"/>
      <c r="H77" s="321"/>
      <c r="I77" s="320"/>
      <c r="J77" s="329"/>
    </row>
    <row r="78" spans="1:10" ht="19.5" x14ac:dyDescent="0.5">
      <c r="A78" s="321"/>
      <c r="B78" s="323"/>
      <c r="C78" s="325"/>
      <c r="D78" s="330"/>
      <c r="E78" s="325"/>
      <c r="F78" s="321"/>
      <c r="G78" s="321"/>
      <c r="H78" s="321"/>
      <c r="I78" s="320"/>
      <c r="J78" s="329"/>
    </row>
    <row r="79" spans="1:10" ht="19.5" x14ac:dyDescent="0.5">
      <c r="A79" s="321"/>
      <c r="B79" s="323"/>
      <c r="C79" s="325"/>
      <c r="D79" s="330"/>
      <c r="E79" s="325"/>
      <c r="F79" s="321"/>
      <c r="G79" s="321"/>
      <c r="H79" s="321"/>
      <c r="I79" s="320"/>
      <c r="J79" s="329"/>
    </row>
    <row r="80" spans="1:10" ht="19.5" x14ac:dyDescent="0.5">
      <c r="A80" s="321"/>
      <c r="B80" s="323"/>
      <c r="C80" s="325"/>
      <c r="D80" s="330"/>
      <c r="E80" s="325"/>
      <c r="F80" s="321"/>
      <c r="G80" s="321"/>
      <c r="H80" s="321"/>
      <c r="I80" s="320"/>
      <c r="J80" s="329"/>
    </row>
    <row r="81" spans="1:10" ht="19.5" x14ac:dyDescent="0.5">
      <c r="A81" s="321"/>
      <c r="B81" s="323"/>
      <c r="C81" s="325"/>
      <c r="D81" s="330"/>
      <c r="E81" s="325"/>
      <c r="F81" s="321"/>
      <c r="G81" s="321"/>
      <c r="H81" s="321"/>
      <c r="I81" s="320"/>
      <c r="J81" s="329"/>
    </row>
    <row r="82" spans="1:10" ht="19.5" x14ac:dyDescent="0.5">
      <c r="A82" s="321"/>
      <c r="B82" s="323"/>
      <c r="C82" s="325"/>
      <c r="D82" s="330"/>
      <c r="E82" s="325"/>
      <c r="F82" s="321"/>
      <c r="G82" s="321"/>
      <c r="H82" s="321"/>
      <c r="I82" s="320"/>
      <c r="J82" s="329"/>
    </row>
    <row r="83" spans="1:10" ht="19.5" x14ac:dyDescent="0.5">
      <c r="A83" s="321"/>
      <c r="B83" s="323"/>
      <c r="C83" s="325"/>
      <c r="D83" s="330"/>
      <c r="E83" s="325"/>
      <c r="F83" s="321"/>
      <c r="G83" s="321"/>
      <c r="H83" s="321"/>
      <c r="I83" s="320"/>
      <c r="J83" s="329"/>
    </row>
    <row r="84" spans="1:10" ht="19.5" x14ac:dyDescent="0.5">
      <c r="A84" s="321"/>
      <c r="B84" s="323"/>
      <c r="C84" s="325"/>
      <c r="D84" s="330"/>
      <c r="E84" s="325"/>
      <c r="F84" s="321"/>
      <c r="G84" s="321"/>
      <c r="H84" s="321"/>
      <c r="I84" s="320"/>
      <c r="J84" s="329"/>
    </row>
    <row r="85" spans="1:10" ht="19.5" x14ac:dyDescent="0.5">
      <c r="A85" s="321"/>
      <c r="B85" s="323"/>
      <c r="C85" s="325"/>
      <c r="D85" s="330"/>
      <c r="E85" s="325"/>
      <c r="F85" s="321"/>
      <c r="G85" s="321"/>
      <c r="H85" s="321"/>
      <c r="I85" s="320"/>
      <c r="J85" s="329"/>
    </row>
    <row r="86" spans="1:10" ht="19.5" x14ac:dyDescent="0.5">
      <c r="A86" s="321"/>
      <c r="B86" s="323"/>
      <c r="C86" s="325"/>
      <c r="D86" s="330"/>
      <c r="E86" s="325"/>
      <c r="F86" s="321"/>
      <c r="G86" s="321"/>
      <c r="H86" s="321"/>
      <c r="I86" s="320"/>
      <c r="J86" s="329"/>
    </row>
    <row r="87" spans="1:10" ht="19.5" x14ac:dyDescent="0.5">
      <c r="A87" s="321"/>
      <c r="B87" s="323"/>
      <c r="C87" s="325"/>
      <c r="D87" s="330"/>
      <c r="E87" s="325"/>
      <c r="F87" s="321"/>
      <c r="G87" s="321"/>
      <c r="H87" s="321"/>
      <c r="I87" s="320"/>
      <c r="J87" s="329"/>
    </row>
    <row r="88" spans="1:10" ht="19.5" x14ac:dyDescent="0.25">
      <c r="A88" s="321"/>
      <c r="B88" s="321"/>
      <c r="C88" s="325"/>
      <c r="D88" s="328"/>
      <c r="E88" s="325"/>
      <c r="F88" s="321"/>
      <c r="G88" s="321"/>
      <c r="H88" s="321"/>
      <c r="I88" s="320"/>
      <c r="J88" s="329"/>
    </row>
    <row r="89" spans="1:10" ht="19.5" x14ac:dyDescent="0.25">
      <c r="A89" s="321"/>
      <c r="B89" s="321"/>
      <c r="C89" s="320"/>
      <c r="D89" s="328"/>
      <c r="E89" s="320"/>
      <c r="F89" s="321"/>
      <c r="G89" s="321"/>
      <c r="H89" s="321"/>
      <c r="I89" s="320"/>
      <c r="J89" s="329"/>
    </row>
    <row r="90" spans="1:10" ht="19.5" x14ac:dyDescent="0.25">
      <c r="A90" s="321"/>
      <c r="B90" s="321"/>
      <c r="C90" s="320"/>
      <c r="D90" s="328"/>
      <c r="E90" s="320"/>
      <c r="F90" s="321"/>
      <c r="G90" s="321"/>
      <c r="H90" s="321"/>
      <c r="I90" s="320"/>
      <c r="J90" s="329"/>
    </row>
    <row r="91" spans="1:10" ht="19.5" x14ac:dyDescent="0.25">
      <c r="A91" s="321"/>
      <c r="B91" s="321"/>
      <c r="C91" s="320"/>
      <c r="D91" s="328"/>
      <c r="E91" s="320"/>
      <c r="F91" s="321"/>
      <c r="G91" s="321"/>
      <c r="H91" s="321"/>
      <c r="I91" s="320"/>
      <c r="J91" s="329"/>
    </row>
    <row r="92" spans="1:10" ht="19.5" x14ac:dyDescent="0.25">
      <c r="A92" s="321"/>
      <c r="B92" s="321"/>
      <c r="C92" s="320"/>
      <c r="D92" s="328"/>
      <c r="E92" s="320"/>
      <c r="F92" s="321"/>
      <c r="G92" s="321"/>
      <c r="H92" s="321"/>
      <c r="I92" s="320"/>
      <c r="J92" s="329"/>
    </row>
    <row r="93" spans="1:10" ht="19.5" x14ac:dyDescent="0.25">
      <c r="A93" s="321"/>
      <c r="B93" s="321"/>
      <c r="C93" s="320"/>
      <c r="D93" s="328"/>
      <c r="E93" s="320"/>
      <c r="F93" s="321"/>
      <c r="G93" s="321"/>
      <c r="H93" s="321"/>
      <c r="I93" s="320"/>
      <c r="J93" s="329"/>
    </row>
    <row r="94" spans="1:10" ht="19.5" x14ac:dyDescent="0.25">
      <c r="A94" s="321"/>
      <c r="B94" s="321"/>
      <c r="C94" s="320"/>
      <c r="D94" s="328"/>
      <c r="E94" s="320"/>
      <c r="F94" s="321"/>
      <c r="G94" s="321"/>
      <c r="H94" s="321"/>
      <c r="I94" s="320"/>
      <c r="J94" s="329"/>
    </row>
    <row r="95" spans="1:10" ht="19.5" x14ac:dyDescent="0.5">
      <c r="A95" s="321"/>
      <c r="B95" s="323"/>
      <c r="C95" s="325"/>
      <c r="D95" s="330"/>
      <c r="E95" s="325"/>
      <c r="F95" s="321"/>
      <c r="G95" s="321"/>
      <c r="H95" s="321"/>
      <c r="I95" s="320"/>
      <c r="J95" s="329"/>
    </row>
    <row r="96" spans="1:10" ht="19.5" x14ac:dyDescent="0.5">
      <c r="A96" s="321"/>
      <c r="B96" s="323"/>
      <c r="C96" s="325"/>
      <c r="D96" s="330"/>
      <c r="E96" s="325"/>
      <c r="F96" s="321"/>
      <c r="G96" s="321"/>
      <c r="H96" s="321"/>
      <c r="I96" s="320"/>
      <c r="J96" s="329"/>
    </row>
    <row r="97" spans="1:10" ht="19.5" x14ac:dyDescent="0.5">
      <c r="A97" s="321"/>
      <c r="B97" s="323"/>
      <c r="C97" s="325"/>
      <c r="D97" s="330"/>
      <c r="E97" s="325"/>
      <c r="F97" s="321"/>
      <c r="G97" s="321"/>
      <c r="H97" s="321"/>
      <c r="I97" s="320"/>
      <c r="J97" s="329"/>
    </row>
    <row r="98" spans="1:10" ht="19.5" x14ac:dyDescent="0.5">
      <c r="A98" s="321"/>
      <c r="B98" s="323"/>
      <c r="C98" s="325"/>
      <c r="D98" s="330"/>
      <c r="E98" s="325"/>
      <c r="F98" s="321"/>
      <c r="G98" s="321"/>
      <c r="H98" s="321"/>
      <c r="I98" s="320"/>
      <c r="J98" s="329"/>
    </row>
    <row r="99" spans="1:10" ht="19.5" x14ac:dyDescent="0.5">
      <c r="A99" s="321"/>
      <c r="B99" s="323"/>
      <c r="C99" s="325"/>
      <c r="D99" s="330"/>
      <c r="E99" s="325"/>
      <c r="F99" s="321"/>
      <c r="G99" s="321"/>
      <c r="H99" s="321"/>
      <c r="I99" s="320"/>
      <c r="J99" s="329"/>
    </row>
    <row r="100" spans="1:10" ht="19.5" x14ac:dyDescent="0.5">
      <c r="A100" s="321"/>
      <c r="B100" s="323"/>
      <c r="C100" s="325"/>
      <c r="D100" s="330"/>
      <c r="E100" s="325"/>
      <c r="F100" s="321"/>
      <c r="G100" s="321"/>
      <c r="H100" s="321"/>
      <c r="I100" s="320"/>
      <c r="J100" s="329"/>
    </row>
    <row r="101" spans="1:10" ht="19.5" x14ac:dyDescent="0.5">
      <c r="A101" s="321"/>
      <c r="B101" s="323"/>
      <c r="C101" s="325"/>
      <c r="D101" s="330"/>
      <c r="E101" s="325"/>
      <c r="F101" s="321"/>
      <c r="G101" s="321"/>
      <c r="H101" s="321"/>
      <c r="I101" s="320"/>
      <c r="J101" s="329"/>
    </row>
    <row r="102" spans="1:10" ht="19.5" x14ac:dyDescent="0.5">
      <c r="A102" s="321"/>
      <c r="B102" s="323"/>
      <c r="C102" s="325"/>
      <c r="D102" s="330"/>
      <c r="E102" s="325"/>
      <c r="F102" s="321"/>
      <c r="G102" s="321"/>
      <c r="H102" s="321"/>
      <c r="I102" s="320"/>
      <c r="J102" s="329"/>
    </row>
    <row r="103" spans="1:10" ht="19.5" x14ac:dyDescent="0.5">
      <c r="A103" s="321"/>
      <c r="B103" s="323"/>
      <c r="C103" s="325"/>
      <c r="D103" s="330"/>
      <c r="E103" s="325"/>
      <c r="F103" s="321"/>
      <c r="G103" s="321"/>
      <c r="H103" s="321"/>
      <c r="I103" s="320"/>
      <c r="J103" s="329"/>
    </row>
    <row r="104" spans="1:10" ht="19.5" x14ac:dyDescent="0.5">
      <c r="A104" s="321"/>
      <c r="B104" s="323"/>
      <c r="C104" s="325"/>
      <c r="D104" s="330"/>
      <c r="E104" s="325"/>
      <c r="F104" s="321"/>
      <c r="G104" s="321"/>
      <c r="H104" s="321"/>
      <c r="I104" s="320"/>
      <c r="J104" s="329"/>
    </row>
    <row r="105" spans="1:10" ht="19.5" x14ac:dyDescent="0.5">
      <c r="A105" s="321"/>
      <c r="B105" s="323"/>
      <c r="C105" s="325"/>
      <c r="D105" s="330"/>
      <c r="E105" s="325"/>
      <c r="F105" s="321"/>
      <c r="G105" s="321"/>
      <c r="H105" s="321"/>
      <c r="I105" s="320"/>
      <c r="J105" s="329"/>
    </row>
    <row r="106" spans="1:10" ht="19.5" x14ac:dyDescent="0.5">
      <c r="A106" s="321"/>
      <c r="B106" s="323"/>
      <c r="C106" s="325"/>
      <c r="D106" s="330"/>
      <c r="E106" s="325"/>
      <c r="F106" s="321"/>
      <c r="G106" s="321"/>
      <c r="H106" s="321"/>
      <c r="I106" s="320"/>
      <c r="J106" s="329"/>
    </row>
    <row r="107" spans="1:10" ht="19.5" x14ac:dyDescent="0.5">
      <c r="A107" s="321"/>
      <c r="B107" s="323"/>
      <c r="C107" s="325"/>
      <c r="D107" s="330"/>
      <c r="E107" s="325"/>
      <c r="F107" s="321"/>
      <c r="G107" s="321"/>
      <c r="H107" s="321"/>
      <c r="I107" s="320"/>
      <c r="J107" s="329"/>
    </row>
    <row r="108" spans="1:10" ht="19.5" x14ac:dyDescent="0.5">
      <c r="A108" s="321"/>
      <c r="B108" s="323"/>
      <c r="C108" s="325"/>
      <c r="D108" s="330"/>
      <c r="E108" s="325"/>
      <c r="F108" s="321"/>
      <c r="G108" s="321"/>
      <c r="H108" s="321"/>
      <c r="I108" s="320"/>
      <c r="J108" s="329"/>
    </row>
    <row r="109" spans="1:10" ht="19.5" x14ac:dyDescent="0.25">
      <c r="A109" s="321"/>
      <c r="B109" s="321"/>
      <c r="C109" s="320"/>
      <c r="D109" s="328"/>
      <c r="E109" s="320"/>
      <c r="F109" s="321"/>
      <c r="G109" s="321"/>
      <c r="H109" s="321"/>
      <c r="I109" s="320"/>
      <c r="J109" s="329"/>
    </row>
    <row r="110" spans="1:10" ht="19.5" x14ac:dyDescent="0.25">
      <c r="A110" s="321"/>
      <c r="B110" s="321"/>
      <c r="C110" s="320"/>
      <c r="D110" s="328"/>
      <c r="E110" s="320"/>
      <c r="F110" s="321"/>
      <c r="G110" s="321"/>
      <c r="H110" s="321"/>
      <c r="I110" s="320"/>
      <c r="J110" s="329"/>
    </row>
    <row r="111" spans="1:10" ht="19.5" x14ac:dyDescent="0.5">
      <c r="A111" s="335"/>
      <c r="B111" s="335"/>
      <c r="C111" s="335"/>
      <c r="D111" s="335"/>
      <c r="E111" s="335"/>
      <c r="F111" s="335"/>
      <c r="G111" s="335"/>
      <c r="H111" s="335"/>
      <c r="I111" s="311"/>
      <c r="J111" s="311"/>
    </row>
    <row r="112" spans="1:10" x14ac:dyDescent="0.25">
      <c r="A112" s="311"/>
      <c r="B112" s="311"/>
      <c r="C112" s="311"/>
      <c r="D112" s="311"/>
      <c r="E112" s="311"/>
      <c r="F112" s="311"/>
      <c r="G112" s="311"/>
      <c r="H112" s="311"/>
      <c r="I112" s="311"/>
      <c r="J112" s="311"/>
    </row>
    <row r="113" spans="1:8" x14ac:dyDescent="0.25">
      <c r="A113" s="311"/>
      <c r="B113" s="311"/>
      <c r="C113" s="311"/>
      <c r="D113" s="311"/>
      <c r="E113" s="311"/>
      <c r="F113" s="311"/>
      <c r="G113" s="311"/>
      <c r="H113" s="311"/>
    </row>
    <row r="114" spans="1:8" ht="19.5" x14ac:dyDescent="0.5">
      <c r="A114" s="311"/>
      <c r="B114" s="311"/>
      <c r="C114" s="311"/>
      <c r="D114" s="311"/>
      <c r="E114" s="311"/>
      <c r="F114" s="311"/>
      <c r="G114" s="311"/>
      <c r="H114" s="336"/>
    </row>
    <row r="115" spans="1:8" x14ac:dyDescent="0.25">
      <c r="A115" s="311"/>
      <c r="B115" s="311"/>
      <c r="C115" s="311"/>
      <c r="D115" s="311"/>
      <c r="E115" s="311"/>
      <c r="F115" s="311"/>
      <c r="G115" s="311"/>
      <c r="H115" s="311"/>
    </row>
    <row r="116" spans="1:8" x14ac:dyDescent="0.25">
      <c r="A116" s="311"/>
      <c r="B116" s="311"/>
      <c r="C116" s="311"/>
      <c r="D116" s="311"/>
      <c r="E116" s="311"/>
      <c r="F116" s="311"/>
      <c r="G116" s="311"/>
      <c r="H116" s="311"/>
    </row>
    <row r="117" spans="1:8" x14ac:dyDescent="0.25">
      <c r="A117" s="311"/>
      <c r="B117" s="311"/>
      <c r="C117" s="311"/>
      <c r="D117" s="311"/>
      <c r="E117" s="311"/>
      <c r="F117" s="311"/>
      <c r="G117" s="311"/>
      <c r="H117" s="311"/>
    </row>
    <row r="118" spans="1:8" x14ac:dyDescent="0.25">
      <c r="A118" s="311"/>
      <c r="B118" s="311"/>
      <c r="C118" s="311"/>
      <c r="D118" s="311"/>
      <c r="E118" s="311"/>
      <c r="F118" s="311"/>
      <c r="G118" s="311"/>
      <c r="H118" s="311"/>
    </row>
    <row r="119" spans="1:8" x14ac:dyDescent="0.25">
      <c r="A119" s="311"/>
      <c r="B119" s="311"/>
      <c r="C119" s="311"/>
      <c r="D119" s="311"/>
      <c r="E119" s="311"/>
      <c r="F119" s="311"/>
      <c r="G119" s="311"/>
      <c r="H119" s="311"/>
    </row>
    <row r="120" spans="1:8" x14ac:dyDescent="0.25">
      <c r="A120" s="311"/>
      <c r="B120" s="311"/>
      <c r="C120" s="311"/>
      <c r="D120" s="311"/>
      <c r="E120" s="311"/>
      <c r="F120" s="311"/>
      <c r="G120" s="311"/>
      <c r="H120" s="311"/>
    </row>
    <row r="121" spans="1:8" x14ac:dyDescent="0.25">
      <c r="A121" s="311"/>
      <c r="B121" s="311"/>
      <c r="C121" s="311"/>
      <c r="D121" s="311"/>
      <c r="E121" s="311"/>
      <c r="F121" s="311"/>
      <c r="G121" s="311"/>
      <c r="H121" s="311"/>
    </row>
    <row r="122" spans="1:8" x14ac:dyDescent="0.25">
      <c r="A122" s="311"/>
      <c r="B122" s="311"/>
      <c r="C122" s="311"/>
      <c r="D122" s="311"/>
      <c r="E122" s="311"/>
      <c r="F122" s="311"/>
      <c r="G122" s="311"/>
      <c r="H122" s="311"/>
    </row>
    <row r="123" spans="1:8" x14ac:dyDescent="0.25">
      <c r="A123" s="311"/>
      <c r="B123" s="311"/>
      <c r="C123" s="311"/>
      <c r="D123" s="311"/>
      <c r="E123" s="311"/>
      <c r="F123" s="311"/>
      <c r="G123" s="311"/>
      <c r="H123" s="311"/>
    </row>
    <row r="124" spans="1:8" x14ac:dyDescent="0.25">
      <c r="A124" s="311"/>
      <c r="B124" s="311"/>
      <c r="C124" s="311"/>
      <c r="D124" s="311"/>
      <c r="E124" s="311"/>
      <c r="F124" s="311"/>
      <c r="G124" s="311"/>
      <c r="H124" s="311"/>
    </row>
    <row r="125" spans="1:8" x14ac:dyDescent="0.25">
      <c r="A125" s="311"/>
      <c r="B125" s="311"/>
      <c r="C125" s="311"/>
      <c r="D125" s="311"/>
      <c r="E125" s="311"/>
      <c r="F125" s="311"/>
      <c r="G125" s="311"/>
      <c r="H125" s="311"/>
    </row>
  </sheetData>
  <mergeCells count="39">
    <mergeCell ref="A1:W1"/>
    <mergeCell ref="X1:Y1"/>
    <mergeCell ref="A2:W2"/>
    <mergeCell ref="X2:Y2"/>
    <mergeCell ref="A3:W3"/>
    <mergeCell ref="X3:Y3"/>
    <mergeCell ref="Q11:Y11"/>
    <mergeCell ref="I12:K12"/>
    <mergeCell ref="L12:O12"/>
    <mergeCell ref="Q12:Q13"/>
    <mergeCell ref="S12:S13"/>
    <mergeCell ref="U12:U13"/>
    <mergeCell ref="W12:W13"/>
    <mergeCell ref="Y12:Y13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M7:M8"/>
    <mergeCell ref="I7:I8"/>
    <mergeCell ref="A12:A13"/>
    <mergeCell ref="C12:C13"/>
    <mergeCell ref="D12:D13"/>
    <mergeCell ref="E12:E13"/>
    <mergeCell ref="G12:G13"/>
    <mergeCell ref="E11:G11"/>
    <mergeCell ref="I11:O11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2"/>
  <sheetViews>
    <sheetView rightToLeft="1" view="pageBreakPreview" topLeftCell="A4" zoomScaleNormal="100" zoomScaleSheetLayoutView="100" workbookViewId="0">
      <selection activeCell="Q19" sqref="Q19"/>
    </sheetView>
  </sheetViews>
  <sheetFormatPr defaultColWidth="9.140625" defaultRowHeight="15.75" x14ac:dyDescent="0.4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42578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6.7109375" style="3" bestFit="1" customWidth="1"/>
    <col min="14" max="14" width="0.42578125" style="3" customWidth="1"/>
    <col min="15" max="15" width="16.7109375" style="3" customWidth="1"/>
    <col min="16" max="16" width="0.42578125" style="3" customWidth="1"/>
    <col min="17" max="17" width="15.2851562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 x14ac:dyDescent="0.55000000000000004">
      <c r="A1" s="379" t="str">
        <f>Sheet1!L4</f>
        <v>صندوق سرمایه‌گذاری اختصاصی بازارگردانی خبرگان اهداف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</row>
    <row r="2" spans="1:21" ht="21" x14ac:dyDescent="0.55000000000000004">
      <c r="A2" s="379" t="s">
        <v>60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17"/>
      <c r="U2" s="130"/>
    </row>
    <row r="3" spans="1:21" ht="20.25" customHeight="1" x14ac:dyDescent="0.55000000000000004">
      <c r="A3" s="379" t="str">
        <f>Sheet1!L5</f>
        <v>برای دوره یک ماهه منتهی به 31 خرداد ماه 1400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</row>
    <row r="4" spans="1:21" s="21" customFormat="1" ht="46.5" customHeight="1" x14ac:dyDescent="0.55000000000000004">
      <c r="A4" s="409" t="s">
        <v>61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</row>
    <row r="5" spans="1:21" ht="21" customHeight="1" thickBot="1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 x14ac:dyDescent="0.55000000000000004">
      <c r="A6" s="241"/>
      <c r="B6" s="249"/>
      <c r="C6" s="394" t="s">
        <v>15</v>
      </c>
      <c r="D6" s="394"/>
      <c r="E6" s="394"/>
      <c r="F6" s="394"/>
      <c r="G6" s="394"/>
      <c r="H6" s="394"/>
      <c r="I6" s="394"/>
      <c r="J6" s="248"/>
      <c r="K6" s="240" t="s">
        <v>127</v>
      </c>
      <c r="L6" s="250"/>
      <c r="M6" s="406" t="s">
        <v>11</v>
      </c>
      <c r="N6" s="406"/>
      <c r="O6" s="406"/>
      <c r="P6" s="249"/>
      <c r="Q6" s="394" t="s">
        <v>129</v>
      </c>
      <c r="R6" s="394"/>
      <c r="S6" s="394"/>
      <c r="T6" s="49"/>
      <c r="U6" s="106"/>
    </row>
    <row r="7" spans="1:21" ht="24" customHeight="1" x14ac:dyDescent="0.5">
      <c r="A7" s="407" t="s">
        <v>12</v>
      </c>
      <c r="B7" s="251"/>
      <c r="C7" s="407" t="s">
        <v>13</v>
      </c>
      <c r="D7" s="248"/>
      <c r="E7" s="407" t="s">
        <v>14</v>
      </c>
      <c r="F7" s="248"/>
      <c r="G7" s="407" t="s">
        <v>41</v>
      </c>
      <c r="H7" s="248"/>
      <c r="I7" s="407" t="s">
        <v>42</v>
      </c>
      <c r="J7" s="410"/>
      <c r="K7" s="411" t="s">
        <v>6</v>
      </c>
      <c r="L7" s="251"/>
      <c r="M7" s="405" t="s">
        <v>43</v>
      </c>
      <c r="N7" s="242"/>
      <c r="O7" s="405" t="s">
        <v>44</v>
      </c>
      <c r="P7" s="249"/>
      <c r="Q7" s="395" t="s">
        <v>6</v>
      </c>
      <c r="R7" s="410"/>
      <c r="S7" s="397" t="s">
        <v>29</v>
      </c>
    </row>
    <row r="8" spans="1:21" ht="29.25" customHeight="1" thickBot="1" x14ac:dyDescent="0.55000000000000004">
      <c r="A8" s="391"/>
      <c r="B8" s="251"/>
      <c r="C8" s="391"/>
      <c r="D8" s="252"/>
      <c r="E8" s="391"/>
      <c r="F8" s="252"/>
      <c r="G8" s="391"/>
      <c r="H8" s="252"/>
      <c r="I8" s="391"/>
      <c r="J8" s="393"/>
      <c r="K8" s="396"/>
      <c r="L8" s="251"/>
      <c r="M8" s="406"/>
      <c r="N8" s="253"/>
      <c r="O8" s="406"/>
      <c r="P8" s="249"/>
      <c r="Q8" s="396"/>
      <c r="R8" s="410"/>
      <c r="S8" s="394"/>
    </row>
    <row r="9" spans="1:21" ht="15.75" customHeight="1" x14ac:dyDescent="0.45">
      <c r="A9" s="175"/>
      <c r="B9" s="14"/>
      <c r="C9" s="175"/>
      <c r="D9" s="15"/>
      <c r="E9" s="175"/>
      <c r="F9" s="15"/>
      <c r="G9" s="175"/>
      <c r="H9" s="15"/>
      <c r="I9" s="175"/>
      <c r="J9" s="174"/>
      <c r="K9" s="245" t="s">
        <v>85</v>
      </c>
      <c r="L9" s="244"/>
      <c r="M9" s="245" t="s">
        <v>85</v>
      </c>
      <c r="N9" s="57"/>
      <c r="O9" s="245" t="s">
        <v>85</v>
      </c>
      <c r="P9" s="9"/>
      <c r="Q9" s="245" t="s">
        <v>85</v>
      </c>
      <c r="R9" s="170"/>
      <c r="S9" s="245" t="s">
        <v>87</v>
      </c>
    </row>
    <row r="10" spans="1:21" ht="32.25" customHeight="1" x14ac:dyDescent="0.4">
      <c r="A10" s="156" t="s">
        <v>99</v>
      </c>
      <c r="B10" s="14"/>
      <c r="C10" s="55" t="s">
        <v>101</v>
      </c>
      <c r="D10" s="55"/>
      <c r="E10" s="55" t="s">
        <v>110</v>
      </c>
      <c r="F10" s="55"/>
      <c r="G10" s="55" t="s">
        <v>112</v>
      </c>
      <c r="H10" s="55"/>
      <c r="I10" s="254">
        <v>0</v>
      </c>
      <c r="J10" s="239"/>
      <c r="K10" s="55">
        <v>547443</v>
      </c>
      <c r="L10" s="314"/>
      <c r="M10" s="314">
        <v>4649</v>
      </c>
      <c r="N10" s="314"/>
      <c r="O10" s="344">
        <v>0</v>
      </c>
      <c r="Q10" s="55">
        <v>552092</v>
      </c>
      <c r="R10" s="238"/>
      <c r="S10" s="362">
        <v>0</v>
      </c>
    </row>
    <row r="11" spans="1:21" ht="32.25" customHeight="1" x14ac:dyDescent="0.4">
      <c r="A11" s="156" t="s">
        <v>100</v>
      </c>
      <c r="B11" s="14"/>
      <c r="C11" s="55" t="s">
        <v>102</v>
      </c>
      <c r="D11" s="55"/>
      <c r="E11" s="55" t="s">
        <v>110</v>
      </c>
      <c r="F11" s="55"/>
      <c r="G11" s="55" t="s">
        <v>113</v>
      </c>
      <c r="H11" s="55"/>
      <c r="I11" s="254">
        <v>0</v>
      </c>
      <c r="J11" s="239"/>
      <c r="K11" s="314">
        <v>15538094</v>
      </c>
      <c r="L11" s="314"/>
      <c r="M11" s="314">
        <v>131967</v>
      </c>
      <c r="N11" s="314"/>
      <c r="O11" s="314">
        <v>0</v>
      </c>
      <c r="Q11" s="55">
        <v>15670061</v>
      </c>
      <c r="R11" s="238"/>
      <c r="S11" s="308">
        <v>0</v>
      </c>
    </row>
    <row r="12" spans="1:21" ht="32.25" customHeight="1" x14ac:dyDescent="0.4">
      <c r="A12" s="156" t="s">
        <v>100</v>
      </c>
      <c r="B12" s="14"/>
      <c r="C12" s="55" t="s">
        <v>103</v>
      </c>
      <c r="D12" s="55"/>
      <c r="E12" s="55" t="s">
        <v>111</v>
      </c>
      <c r="F12" s="55"/>
      <c r="G12" s="55" t="s">
        <v>114</v>
      </c>
      <c r="H12" s="55"/>
      <c r="I12" s="254">
        <v>0</v>
      </c>
      <c r="J12" s="239"/>
      <c r="K12" s="314">
        <v>1758000</v>
      </c>
      <c r="L12" s="314"/>
      <c r="M12" s="344">
        <v>0</v>
      </c>
      <c r="N12" s="314"/>
      <c r="O12" s="344">
        <v>0</v>
      </c>
      <c r="Q12" s="55">
        <v>1758000</v>
      </c>
      <c r="R12" s="238"/>
      <c r="S12" s="362">
        <v>0</v>
      </c>
    </row>
    <row r="13" spans="1:21" ht="32.25" customHeight="1" x14ac:dyDescent="0.4">
      <c r="A13" s="156" t="s">
        <v>100</v>
      </c>
      <c r="B13" s="14"/>
      <c r="C13" s="55" t="s">
        <v>104</v>
      </c>
      <c r="D13" s="55"/>
      <c r="E13" s="55" t="s">
        <v>111</v>
      </c>
      <c r="F13" s="55"/>
      <c r="G13" s="55" t="s">
        <v>115</v>
      </c>
      <c r="H13" s="55"/>
      <c r="I13" s="254">
        <v>0</v>
      </c>
      <c r="J13" s="239"/>
      <c r="K13" s="314">
        <v>500000</v>
      </c>
      <c r="L13" s="314"/>
      <c r="M13" s="344">
        <v>0</v>
      </c>
      <c r="N13" s="314"/>
      <c r="O13" s="344">
        <v>0</v>
      </c>
      <c r="Q13" s="55">
        <v>500000</v>
      </c>
      <c r="R13" s="238"/>
      <c r="S13" s="362">
        <v>0</v>
      </c>
    </row>
    <row r="14" spans="1:21" ht="32.25" customHeight="1" x14ac:dyDescent="0.4">
      <c r="A14" s="156" t="s">
        <v>100</v>
      </c>
      <c r="B14" s="14"/>
      <c r="C14" s="55" t="s">
        <v>105</v>
      </c>
      <c r="D14" s="55"/>
      <c r="E14" s="55" t="s">
        <v>110</v>
      </c>
      <c r="F14" s="55"/>
      <c r="G14" s="55" t="s">
        <v>115</v>
      </c>
      <c r="H14" s="55"/>
      <c r="I14" s="254">
        <v>0</v>
      </c>
      <c r="J14" s="239"/>
      <c r="K14" s="314">
        <v>1000512697</v>
      </c>
      <c r="L14" s="314"/>
      <c r="M14" s="314">
        <v>330008497505</v>
      </c>
      <c r="N14" s="314"/>
      <c r="O14" s="314">
        <v>0</v>
      </c>
      <c r="Q14" s="55">
        <v>331009010202</v>
      </c>
      <c r="R14" s="238"/>
      <c r="S14" s="305">
        <v>2.5399999999999999E-2</v>
      </c>
    </row>
    <row r="15" spans="1:21" ht="32.25" customHeight="1" x14ac:dyDescent="0.4">
      <c r="A15" s="156" t="s">
        <v>100</v>
      </c>
      <c r="B15" s="14"/>
      <c r="C15" s="55" t="s">
        <v>106</v>
      </c>
      <c r="D15" s="55"/>
      <c r="E15" s="55" t="s">
        <v>110</v>
      </c>
      <c r="F15" s="55"/>
      <c r="G15" s="55" t="s">
        <v>115</v>
      </c>
      <c r="H15" s="55"/>
      <c r="I15" s="254">
        <v>0</v>
      </c>
      <c r="J15" s="239"/>
      <c r="K15" s="314">
        <v>902056</v>
      </c>
      <c r="L15" s="314"/>
      <c r="M15" s="314">
        <v>7661</v>
      </c>
      <c r="N15" s="314"/>
      <c r="O15" s="344">
        <v>0</v>
      </c>
      <c r="Q15" s="55">
        <v>909717</v>
      </c>
      <c r="R15" s="238"/>
      <c r="S15" s="362">
        <v>0</v>
      </c>
    </row>
    <row r="16" spans="1:21" ht="32.25" customHeight="1" x14ac:dyDescent="0.4">
      <c r="A16" s="156" t="s">
        <v>99</v>
      </c>
      <c r="B16" s="14"/>
      <c r="C16" s="55" t="s">
        <v>107</v>
      </c>
      <c r="D16" s="55"/>
      <c r="E16" s="55" t="s">
        <v>110</v>
      </c>
      <c r="F16" s="55"/>
      <c r="G16" s="55" t="s">
        <v>116</v>
      </c>
      <c r="H16" s="55"/>
      <c r="I16" s="254">
        <v>0</v>
      </c>
      <c r="J16" s="101"/>
      <c r="K16" s="314">
        <v>80000</v>
      </c>
      <c r="L16" s="314"/>
      <c r="M16" s="344">
        <v>0</v>
      </c>
      <c r="N16" s="314"/>
      <c r="O16" s="344">
        <v>0</v>
      </c>
      <c r="Q16" s="55">
        <v>80000</v>
      </c>
      <c r="R16" s="100"/>
      <c r="S16" s="362">
        <v>0</v>
      </c>
    </row>
    <row r="17" spans="1:22" ht="32.25" customHeight="1" x14ac:dyDescent="0.4">
      <c r="A17" s="156" t="s">
        <v>99</v>
      </c>
      <c r="B17" s="14"/>
      <c r="C17" s="55" t="s">
        <v>108</v>
      </c>
      <c r="D17" s="55"/>
      <c r="E17" s="55" t="s">
        <v>110</v>
      </c>
      <c r="F17" s="55"/>
      <c r="G17" s="55" t="s">
        <v>116</v>
      </c>
      <c r="H17" s="55"/>
      <c r="I17" s="254">
        <v>0</v>
      </c>
      <c r="J17" s="16"/>
      <c r="K17" s="314">
        <v>504246</v>
      </c>
      <c r="L17" s="314"/>
      <c r="M17" s="314">
        <v>4282</v>
      </c>
      <c r="N17" s="314"/>
      <c r="O17" s="314">
        <v>0</v>
      </c>
      <c r="P17" s="79"/>
      <c r="Q17" s="55">
        <v>508528</v>
      </c>
      <c r="R17" s="166"/>
      <c r="S17" s="362">
        <v>0</v>
      </c>
      <c r="U17" s="83"/>
    </row>
    <row r="18" spans="1:22" ht="32.25" customHeight="1" x14ac:dyDescent="0.4">
      <c r="A18" s="156" t="s">
        <v>99</v>
      </c>
      <c r="B18" s="14"/>
      <c r="C18" s="55" t="s">
        <v>109</v>
      </c>
      <c r="D18" s="55"/>
      <c r="E18" s="55" t="s">
        <v>110</v>
      </c>
      <c r="F18" s="55"/>
      <c r="G18" s="55" t="s">
        <v>116</v>
      </c>
      <c r="H18" s="55"/>
      <c r="I18" s="254">
        <v>0</v>
      </c>
      <c r="J18" s="164"/>
      <c r="K18" s="314">
        <v>93812</v>
      </c>
      <c r="L18" s="314"/>
      <c r="M18" s="314">
        <v>0</v>
      </c>
      <c r="N18" s="314"/>
      <c r="O18" s="314">
        <v>0</v>
      </c>
      <c r="P18" s="79"/>
      <c r="Q18" s="55">
        <v>93812</v>
      </c>
      <c r="R18" s="165"/>
      <c r="S18" s="362">
        <v>0</v>
      </c>
      <c r="U18" s="83"/>
    </row>
    <row r="19" spans="1:22" ht="26.25" customHeight="1" thickBot="1" x14ac:dyDescent="0.45">
      <c r="A19" s="14" t="s">
        <v>2</v>
      </c>
      <c r="B19" s="14"/>
      <c r="C19" s="14"/>
      <c r="D19" s="14"/>
      <c r="E19" s="14"/>
      <c r="F19" s="14"/>
      <c r="G19" s="14"/>
      <c r="H19" s="14"/>
      <c r="I19" s="14"/>
      <c r="J19" s="16"/>
      <c r="K19" s="75">
        <f>SUM(K10:K18)</f>
        <v>1020436348</v>
      </c>
      <c r="L19" s="84"/>
      <c r="M19" s="75">
        <f>SUM(M10:M18)</f>
        <v>330008646064</v>
      </c>
      <c r="O19" s="75">
        <f>SUM(O10:O18)</f>
        <v>0</v>
      </c>
      <c r="Q19" s="75">
        <f>SUM(Q10:Q18)</f>
        <v>331029082412</v>
      </c>
      <c r="R19" s="84"/>
      <c r="S19" s="185">
        <f>SUM(S10:S18)</f>
        <v>2.5399999999999999E-2</v>
      </c>
      <c r="U19" s="408"/>
      <c r="V19" s="408"/>
    </row>
    <row r="20" spans="1:22" ht="16.5" thickTop="1" x14ac:dyDescent="0.4">
      <c r="A20" s="18"/>
      <c r="B20" s="18"/>
      <c r="C20" s="18"/>
      <c r="D20" s="18"/>
      <c r="E20" s="18"/>
      <c r="F20" s="18"/>
      <c r="G20" s="18"/>
      <c r="K20" s="319"/>
      <c r="M20" s="151"/>
      <c r="O20" s="151"/>
      <c r="Q20" s="319"/>
    </row>
    <row r="21" spans="1:22" x14ac:dyDescent="0.4">
      <c r="A21" s="18"/>
      <c r="B21" s="18"/>
      <c r="C21" s="18"/>
      <c r="D21" s="15"/>
      <c r="E21" s="144"/>
      <c r="F21" s="15"/>
      <c r="G21" s="144"/>
      <c r="K21" s="151"/>
      <c r="M21" s="151"/>
      <c r="O21" s="151"/>
      <c r="Q21" s="127"/>
    </row>
    <row r="22" spans="1:22" x14ac:dyDescent="0.4">
      <c r="A22" s="18"/>
      <c r="B22" s="18"/>
      <c r="C22" s="18"/>
      <c r="D22" s="15"/>
      <c r="E22" s="144"/>
      <c r="F22" s="15"/>
      <c r="G22" s="111"/>
      <c r="J22" s="80">
        <f t="shared" ref="J22" si="0">J19-J20-J21</f>
        <v>0</v>
      </c>
      <c r="K22" s="80"/>
      <c r="L22" s="80"/>
      <c r="M22" s="80"/>
      <c r="N22" s="80"/>
      <c r="O22" s="80"/>
      <c r="P22" s="80"/>
      <c r="Q22" s="80"/>
    </row>
    <row r="23" spans="1:22" x14ac:dyDescent="0.4">
      <c r="A23" s="18"/>
      <c r="B23" s="18"/>
      <c r="C23" s="18"/>
      <c r="I23" s="14"/>
      <c r="K23" s="83"/>
      <c r="L23" s="83"/>
      <c r="M23" s="83"/>
      <c r="N23" s="83"/>
      <c r="O23" s="83"/>
      <c r="P23" s="83"/>
      <c r="Q23" s="83"/>
    </row>
    <row r="24" spans="1:22" x14ac:dyDescent="0.4">
      <c r="K24" s="80"/>
      <c r="Q24" s="83"/>
    </row>
    <row r="25" spans="1:22" x14ac:dyDescent="0.4">
      <c r="Q25" s="151"/>
    </row>
    <row r="32" spans="1:22" x14ac:dyDescent="0.4">
      <c r="A32" s="131"/>
    </row>
  </sheetData>
  <mergeCells count="20">
    <mergeCell ref="U19:V19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  <mergeCell ref="I7:I8"/>
    <mergeCell ref="C6:I6"/>
    <mergeCell ref="M6:O6"/>
    <mergeCell ref="M7:M8"/>
  </mergeCells>
  <printOptions horizontalCentered="1"/>
  <pageMargins left="0.70866141732283472" right="0.70866141732283472" top="0.74803149606299213" bottom="0.74803149606299213" header="0.31496062992125984" footer="0.31496062992125984"/>
  <pageSetup scale="80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 x14ac:dyDescent="0.2"/>
  <cols>
    <col min="1" max="1" width="22.7109375" style="104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6" bestFit="1" customWidth="1"/>
    <col min="14" max="14" width="0.42578125" style="27" customWidth="1"/>
    <col min="15" max="15" width="13" style="86" customWidth="1"/>
    <col min="16" max="16" width="0.5703125" style="86" customWidth="1"/>
    <col min="17" max="17" width="15.42578125" style="86" bestFit="1" customWidth="1"/>
    <col min="18" max="18" width="0.28515625" style="27" customWidth="1"/>
    <col min="19" max="19" width="13.42578125" style="86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 x14ac:dyDescent="0.55000000000000004">
      <c r="A1" s="414" t="str">
        <f>' سهام'!A1:Y1</f>
        <v>صندوق سرمایه‌گذاری اختصاصی بازارگردانی خبرگان اهداف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</row>
    <row r="2" spans="1:22" ht="21" x14ac:dyDescent="0.55000000000000004">
      <c r="A2" s="414" t="s">
        <v>66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</row>
    <row r="3" spans="1:22" ht="21" x14ac:dyDescent="0.55000000000000004">
      <c r="A3" s="414" t="str">
        <f>' سهام'!A3:Y3</f>
        <v>برای دوره یک ماهه منتهی به 31 خرداد ماه 1400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</row>
    <row r="4" spans="1:22" ht="44.25" customHeight="1" x14ac:dyDescent="0.7">
      <c r="A4" s="415" t="s">
        <v>76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28"/>
      <c r="U4" s="28"/>
      <c r="V4" s="28"/>
    </row>
    <row r="5" spans="1:22" ht="34.5" customHeight="1" thickBot="1" x14ac:dyDescent="0.45">
      <c r="A5" s="102"/>
      <c r="B5" s="3"/>
      <c r="C5" s="406" t="s">
        <v>53</v>
      </c>
      <c r="D5" s="406"/>
      <c r="E5" s="406"/>
      <c r="F5" s="406"/>
      <c r="G5" s="406"/>
      <c r="H5" s="52"/>
      <c r="I5" s="413" t="s">
        <v>81</v>
      </c>
      <c r="J5" s="413"/>
      <c r="K5" s="413"/>
      <c r="L5" s="413"/>
      <c r="M5" s="413"/>
      <c r="N5" s="53"/>
      <c r="O5" s="413" t="s">
        <v>82</v>
      </c>
      <c r="P5" s="413"/>
      <c r="Q5" s="413"/>
      <c r="R5" s="413"/>
      <c r="S5" s="413"/>
      <c r="T5" s="2"/>
      <c r="U5" s="2"/>
      <c r="V5" s="2"/>
    </row>
    <row r="6" spans="1:22" ht="65.25" customHeight="1" thickBot="1" x14ac:dyDescent="0.45">
      <c r="A6" s="103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5" t="s">
        <v>51</v>
      </c>
      <c r="N6" s="49"/>
      <c r="O6" s="85" t="s">
        <v>49</v>
      </c>
      <c r="P6" s="90"/>
      <c r="Q6" s="85" t="s">
        <v>50</v>
      </c>
      <c r="R6" s="65"/>
      <c r="S6" s="85" t="s">
        <v>51</v>
      </c>
      <c r="T6" s="37"/>
      <c r="U6" s="37"/>
      <c r="V6" s="37"/>
    </row>
    <row r="7" spans="1:22" ht="26.25" customHeight="1" x14ac:dyDescent="0.4">
      <c r="A7" s="99"/>
      <c r="B7" s="36"/>
      <c r="C7" s="55"/>
      <c r="D7" s="55"/>
      <c r="E7" s="55"/>
      <c r="F7" s="55"/>
      <c r="G7" s="55"/>
      <c r="H7" s="55"/>
      <c r="I7" s="110"/>
      <c r="J7" s="110">
        <v>0</v>
      </c>
      <c r="K7" s="110"/>
      <c r="L7" s="110">
        <v>0</v>
      </c>
      <c r="M7" s="110"/>
      <c r="N7" s="55"/>
      <c r="O7" s="55"/>
      <c r="P7" s="55"/>
      <c r="Q7" s="110"/>
      <c r="R7" s="55"/>
      <c r="S7" s="55"/>
      <c r="T7" s="37"/>
      <c r="U7" s="37"/>
      <c r="V7" s="37"/>
    </row>
    <row r="8" spans="1:22" ht="26.25" customHeight="1" x14ac:dyDescent="0.4">
      <c r="A8" s="99"/>
      <c r="B8" s="36"/>
      <c r="C8" s="55"/>
      <c r="D8" s="55"/>
      <c r="E8" s="55"/>
      <c r="F8" s="55"/>
      <c r="G8" s="55"/>
      <c r="H8" s="55"/>
      <c r="I8" s="110"/>
      <c r="J8" s="110">
        <v>0</v>
      </c>
      <c r="K8" s="110"/>
      <c r="L8" s="110">
        <v>0</v>
      </c>
      <c r="M8" s="110"/>
      <c r="N8" s="55"/>
      <c r="O8" s="55"/>
      <c r="P8" s="55"/>
      <c r="Q8" s="110"/>
      <c r="R8" s="55"/>
      <c r="S8" s="55"/>
      <c r="T8" s="37"/>
      <c r="U8" s="37"/>
      <c r="V8" s="37"/>
    </row>
    <row r="9" spans="1:22" ht="26.25" customHeight="1" x14ac:dyDescent="0.45">
      <c r="A9" s="99"/>
      <c r="B9" s="36"/>
      <c r="C9" s="55"/>
      <c r="D9" s="55"/>
      <c r="E9" s="55"/>
      <c r="F9" s="55"/>
      <c r="G9" s="55"/>
      <c r="H9" s="55"/>
      <c r="I9" s="110"/>
      <c r="J9" s="110">
        <v>0</v>
      </c>
      <c r="K9" s="110"/>
      <c r="L9" s="110">
        <v>0</v>
      </c>
      <c r="M9" s="110"/>
      <c r="N9" s="55"/>
      <c r="O9" s="55"/>
      <c r="P9" s="55"/>
      <c r="Q9" s="110"/>
      <c r="R9" s="55"/>
      <c r="S9" s="55"/>
      <c r="T9" s="37"/>
      <c r="U9" s="37"/>
      <c r="V9" s="132"/>
    </row>
    <row r="10" spans="1:22" ht="28.5" customHeight="1" x14ac:dyDescent="0.45">
      <c r="A10" s="99"/>
      <c r="B10" s="36"/>
      <c r="C10" s="55"/>
      <c r="D10" s="55"/>
      <c r="E10" s="55"/>
      <c r="F10" s="55"/>
      <c r="G10" s="55"/>
      <c r="H10" s="55"/>
      <c r="I10" s="110"/>
      <c r="J10" s="110">
        <v>0</v>
      </c>
      <c r="K10" s="110"/>
      <c r="L10" s="110">
        <v>0</v>
      </c>
      <c r="M10" s="110"/>
      <c r="N10" s="55"/>
      <c r="O10" s="55"/>
      <c r="P10" s="55"/>
      <c r="Q10" s="110"/>
      <c r="R10" s="55"/>
      <c r="S10" s="55"/>
      <c r="T10" s="37"/>
      <c r="U10" s="37"/>
      <c r="V10" s="132"/>
    </row>
    <row r="11" spans="1:22" ht="24.75" customHeight="1" thickBot="1" x14ac:dyDescent="0.25">
      <c r="A11" s="138" t="s">
        <v>2</v>
      </c>
      <c r="I11" s="145">
        <f>SUM(I7:I9)</f>
        <v>0</v>
      </c>
      <c r="J11" s="93">
        <f>SUM(J7:J9)</f>
        <v>0</v>
      </c>
      <c r="K11" s="145">
        <f>SUM(K7:K10)</f>
        <v>0</v>
      </c>
      <c r="L11" s="93">
        <f>SUM(L7:L9)</f>
        <v>0</v>
      </c>
      <c r="M11" s="145">
        <f>SUM(M7:M10)</f>
        <v>0</v>
      </c>
      <c r="N11" s="55">
        <f>SUM(N7:N9)</f>
        <v>0</v>
      </c>
      <c r="O11" s="75">
        <f>SUM(O7:O10)</f>
        <v>0</v>
      </c>
      <c r="P11" s="55">
        <f>SUM(P7:P9)</f>
        <v>0</v>
      </c>
      <c r="Q11" s="75">
        <f>SUM(Q7:Q10)</f>
        <v>0</v>
      </c>
      <c r="R11" s="55">
        <f>SUM(R7:R9)</f>
        <v>0</v>
      </c>
      <c r="S11" s="75">
        <f>SUM(S7:S10)</f>
        <v>0</v>
      </c>
    </row>
    <row r="12" spans="1:22" ht="19.5" thickTop="1" x14ac:dyDescent="0.2">
      <c r="A12" s="99"/>
      <c r="O12" s="87"/>
    </row>
    <row r="14" spans="1:22" x14ac:dyDescent="0.2">
      <c r="Q14" s="151"/>
      <c r="S14" s="126"/>
      <c r="U14" s="127"/>
    </row>
    <row r="15" spans="1:22" x14ac:dyDescent="0.2">
      <c r="S15" s="126"/>
      <c r="U15" s="37"/>
    </row>
    <row r="16" spans="1:22" x14ac:dyDescent="0.2">
      <c r="O16" s="135"/>
      <c r="Q16" s="126"/>
      <c r="U16" s="37"/>
    </row>
    <row r="17" spans="13:21" ht="14.25" customHeight="1" x14ac:dyDescent="0.2">
      <c r="M17" s="412"/>
      <c r="N17" s="412"/>
      <c r="O17" s="412"/>
      <c r="U17" s="133"/>
    </row>
    <row r="18" spans="13:21" x14ac:dyDescent="0.2">
      <c r="O18" s="126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V21"/>
  <sheetViews>
    <sheetView rightToLeft="1" view="pageBreakPreview" zoomScaleNormal="100" zoomScaleSheetLayoutView="100" workbookViewId="0">
      <selection activeCell="I16" sqref="I16"/>
    </sheetView>
  </sheetViews>
  <sheetFormatPr defaultRowHeight="15" x14ac:dyDescent="0.25"/>
  <cols>
    <col min="1" max="1" width="18.28515625" style="169" customWidth="1"/>
    <col min="2" max="2" width="0.7109375" style="169" customWidth="1"/>
    <col min="3" max="3" width="15.42578125" customWidth="1"/>
    <col min="4" max="4" width="0.42578125" customWidth="1"/>
    <col min="5" max="5" width="11.5703125" customWidth="1"/>
    <col min="6" max="6" width="0.5703125" customWidth="1"/>
    <col min="7" max="7" width="8.140625" customWidth="1"/>
    <col min="8" max="8" width="0.28515625" customWidth="1"/>
    <col min="9" max="9" width="15.7109375" customWidth="1"/>
    <col min="10" max="10" width="0.7109375" customWidth="1"/>
    <col min="11" max="11" width="13.28515625" customWidth="1"/>
    <col min="12" max="12" width="0.85546875" customWidth="1"/>
    <col min="13" max="13" width="18.85546875" customWidth="1"/>
    <col min="14" max="14" width="0.28515625" customWidth="1"/>
    <col min="15" max="15" width="18.28515625" customWidth="1"/>
    <col min="16" max="16" width="0.42578125" customWidth="1"/>
    <col min="17" max="17" width="8.7109375" customWidth="1"/>
    <col min="18" max="18" width="0.42578125" customWidth="1"/>
    <col min="19" max="19" width="18" customWidth="1"/>
    <col min="21" max="22" width="11.140625" bestFit="1" customWidth="1"/>
  </cols>
  <sheetData>
    <row r="1" spans="1:22" ht="21" x14ac:dyDescent="0.25">
      <c r="A1" s="421" t="str">
        <f>Sheet1!L4</f>
        <v>صندوق سرمایه‌گذاری اختصاصی بازارگردانی خبرگان اهداف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</row>
    <row r="2" spans="1:22" ht="21" x14ac:dyDescent="0.25">
      <c r="A2" s="421" t="s">
        <v>66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</row>
    <row r="3" spans="1:22" ht="21" x14ac:dyDescent="0.25">
      <c r="A3" s="421" t="str">
        <f>Sheet1!L5</f>
        <v>برای دوره یک ماهه منتهی به 31 خرداد ماه 1400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</row>
    <row r="4" spans="1:22" ht="8.25" customHeight="1" x14ac:dyDescent="0.5">
      <c r="A4" s="168"/>
      <c r="B4" s="16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U4" s="139"/>
    </row>
    <row r="5" spans="1:22" ht="21" x14ac:dyDescent="0.25">
      <c r="A5" s="416" t="s">
        <v>117</v>
      </c>
      <c r="B5" s="416"/>
      <c r="C5" s="416"/>
      <c r="D5" s="416"/>
      <c r="E5" s="416"/>
      <c r="F5" s="416"/>
      <c r="G5" s="416"/>
      <c r="H5" s="416"/>
      <c r="I5" s="416"/>
      <c r="J5" s="26"/>
    </row>
    <row r="6" spans="1:22" ht="20.25" thickBot="1" x14ac:dyDescent="0.5">
      <c r="A6" s="158"/>
      <c r="B6" s="158"/>
      <c r="C6" s="417"/>
      <c r="D6" s="418"/>
      <c r="E6" s="417"/>
      <c r="F6" s="417"/>
      <c r="G6" s="417"/>
      <c r="H6" s="38"/>
      <c r="I6" s="419" t="s">
        <v>130</v>
      </c>
      <c r="J6" s="413"/>
      <c r="K6" s="413"/>
      <c r="L6" s="420"/>
      <c r="M6" s="413"/>
      <c r="N6" s="9"/>
      <c r="O6" s="413" t="s">
        <v>131</v>
      </c>
      <c r="P6" s="413"/>
      <c r="Q6" s="413"/>
      <c r="R6" s="413"/>
      <c r="S6" s="413"/>
    </row>
    <row r="7" spans="1:22" ht="54.75" thickBot="1" x14ac:dyDescent="0.5">
      <c r="A7" s="34" t="s">
        <v>45</v>
      </c>
      <c r="B7" s="34"/>
      <c r="C7" s="39" t="s">
        <v>54</v>
      </c>
      <c r="D7" s="278"/>
      <c r="E7" s="39" t="s">
        <v>30</v>
      </c>
      <c r="F7" s="40"/>
      <c r="G7" s="39" t="s">
        <v>42</v>
      </c>
      <c r="H7" s="137"/>
      <c r="I7" s="39" t="s">
        <v>67</v>
      </c>
      <c r="J7" s="107"/>
      <c r="K7" s="39" t="s">
        <v>50</v>
      </c>
      <c r="L7" s="279"/>
      <c r="M7" s="39" t="s">
        <v>55</v>
      </c>
      <c r="N7" s="9"/>
      <c r="O7" s="39" t="s">
        <v>67</v>
      </c>
      <c r="P7" s="107"/>
      <c r="Q7" s="39" t="s">
        <v>50</v>
      </c>
      <c r="R7" s="107"/>
      <c r="S7" s="39" t="s">
        <v>55</v>
      </c>
      <c r="U7" s="151"/>
    </row>
    <row r="8" spans="1:22" s="270" customFormat="1" ht="13.5" customHeight="1" x14ac:dyDescent="0.45">
      <c r="A8" s="184"/>
      <c r="B8" s="184"/>
      <c r="C8" s="107"/>
      <c r="D8" s="107"/>
      <c r="E8" s="107"/>
      <c r="F8" s="107"/>
      <c r="G8" s="107"/>
      <c r="H8" s="107"/>
      <c r="I8" s="107" t="s">
        <v>85</v>
      </c>
      <c r="J8" s="107"/>
      <c r="K8" s="107" t="s">
        <v>85</v>
      </c>
      <c r="L8" s="107"/>
      <c r="M8" s="107" t="s">
        <v>85</v>
      </c>
      <c r="N8" s="57"/>
      <c r="O8" s="107" t="s">
        <v>85</v>
      </c>
      <c r="P8" s="107"/>
      <c r="Q8" s="107" t="s">
        <v>85</v>
      </c>
      <c r="R8" s="107"/>
      <c r="S8" s="107" t="s">
        <v>85</v>
      </c>
      <c r="U8" s="152"/>
    </row>
    <row r="9" spans="1:22" s="259" customFormat="1" ht="22.5" customHeight="1" x14ac:dyDescent="0.25">
      <c r="A9" s="244" t="s">
        <v>99</v>
      </c>
      <c r="B9" s="220"/>
      <c r="C9" s="221" t="s">
        <v>126</v>
      </c>
      <c r="D9" s="221"/>
      <c r="E9" s="221" t="s">
        <v>132</v>
      </c>
      <c r="F9" s="221"/>
      <c r="G9" s="224">
        <v>0</v>
      </c>
      <c r="H9" s="221"/>
      <c r="I9" s="93">
        <v>4649</v>
      </c>
      <c r="J9" s="93"/>
      <c r="K9" s="275">
        <v>0</v>
      </c>
      <c r="L9" s="93"/>
      <c r="M9" s="93">
        <v>4649</v>
      </c>
      <c r="N9" s="93"/>
      <c r="O9" s="93">
        <v>1594364727</v>
      </c>
      <c r="P9" s="93"/>
      <c r="Q9" s="275">
        <v>0</v>
      </c>
      <c r="R9" s="93"/>
      <c r="S9" s="93">
        <v>1594364727</v>
      </c>
    </row>
    <row r="10" spans="1:22" s="259" customFormat="1" ht="22.5" customHeight="1" x14ac:dyDescent="0.25">
      <c r="A10" s="244" t="s">
        <v>100</v>
      </c>
      <c r="B10" s="220"/>
      <c r="C10" s="221" t="s">
        <v>125</v>
      </c>
      <c r="D10" s="222"/>
      <c r="E10" s="221" t="s">
        <v>132</v>
      </c>
      <c r="F10" s="222"/>
      <c r="G10" s="224">
        <v>0</v>
      </c>
      <c r="H10" s="221"/>
      <c r="I10" s="93">
        <v>131967</v>
      </c>
      <c r="J10" s="93"/>
      <c r="K10" s="275">
        <v>0</v>
      </c>
      <c r="L10" s="93"/>
      <c r="M10" s="93">
        <v>131967</v>
      </c>
      <c r="N10" s="93"/>
      <c r="O10" s="93">
        <v>1171461</v>
      </c>
      <c r="P10" s="93"/>
      <c r="Q10" s="275">
        <v>0</v>
      </c>
      <c r="R10" s="93"/>
      <c r="S10" s="93">
        <v>1171461</v>
      </c>
      <c r="U10" s="151"/>
    </row>
    <row r="11" spans="1:22" s="259" customFormat="1" ht="22.5" customHeight="1" x14ac:dyDescent="0.25">
      <c r="A11" s="244" t="s">
        <v>100</v>
      </c>
      <c r="B11" s="220"/>
      <c r="C11" s="221" t="s">
        <v>126</v>
      </c>
      <c r="D11" s="222"/>
      <c r="E11" s="221" t="s">
        <v>132</v>
      </c>
      <c r="F11" s="222"/>
      <c r="G11" s="224">
        <v>0</v>
      </c>
      <c r="H11" s="221"/>
      <c r="I11" s="93">
        <v>8497505</v>
      </c>
      <c r="J11" s="93"/>
      <c r="K11" s="275">
        <v>0</v>
      </c>
      <c r="L11" s="93"/>
      <c r="M11" s="93">
        <v>8497505</v>
      </c>
      <c r="N11" s="93"/>
      <c r="O11" s="93">
        <v>88204590</v>
      </c>
      <c r="P11" s="93"/>
      <c r="Q11" s="275">
        <v>0</v>
      </c>
      <c r="R11" s="93"/>
      <c r="S11" s="93">
        <v>88204590</v>
      </c>
      <c r="U11" s="151"/>
    </row>
    <row r="12" spans="1:22" s="259" customFormat="1" ht="22.5" customHeight="1" x14ac:dyDescent="0.25">
      <c r="A12" s="244" t="s">
        <v>100</v>
      </c>
      <c r="B12" s="220"/>
      <c r="C12" s="221" t="s">
        <v>126</v>
      </c>
      <c r="D12" s="222"/>
      <c r="E12" s="221" t="s">
        <v>132</v>
      </c>
      <c r="F12" s="222"/>
      <c r="G12" s="224">
        <v>0</v>
      </c>
      <c r="H12" s="221"/>
      <c r="I12" s="93">
        <v>7661</v>
      </c>
      <c r="J12" s="93"/>
      <c r="K12" s="275">
        <v>0</v>
      </c>
      <c r="L12" s="93"/>
      <c r="M12" s="93">
        <v>7661</v>
      </c>
      <c r="N12" s="93"/>
      <c r="O12" s="93">
        <v>44248</v>
      </c>
      <c r="P12" s="93"/>
      <c r="Q12" s="275">
        <v>0</v>
      </c>
      <c r="R12" s="93"/>
      <c r="S12" s="93">
        <v>44248</v>
      </c>
      <c r="U12" s="151"/>
    </row>
    <row r="13" spans="1:22" s="259" customFormat="1" ht="22.5" customHeight="1" x14ac:dyDescent="0.25">
      <c r="A13" s="244" t="s">
        <v>99</v>
      </c>
      <c r="B13" s="220"/>
      <c r="C13" s="221" t="s">
        <v>125</v>
      </c>
      <c r="D13" s="222"/>
      <c r="E13" s="221" t="s">
        <v>132</v>
      </c>
      <c r="F13" s="222"/>
      <c r="G13" s="224">
        <v>0</v>
      </c>
      <c r="H13" s="221"/>
      <c r="I13" s="275">
        <v>0</v>
      </c>
      <c r="J13" s="93"/>
      <c r="K13" s="275">
        <v>0</v>
      </c>
      <c r="L13" s="93"/>
      <c r="M13" s="275">
        <v>0</v>
      </c>
      <c r="N13" s="93"/>
      <c r="O13" s="93">
        <v>609062275</v>
      </c>
      <c r="P13" s="93"/>
      <c r="Q13" s="275">
        <v>0</v>
      </c>
      <c r="R13" s="93"/>
      <c r="S13" s="93">
        <v>609062275</v>
      </c>
      <c r="U13" s="151"/>
    </row>
    <row r="14" spans="1:22" s="259" customFormat="1" ht="22.5" customHeight="1" x14ac:dyDescent="0.25">
      <c r="A14" s="244" t="s">
        <v>99</v>
      </c>
      <c r="B14" s="220"/>
      <c r="C14" s="221" t="s">
        <v>125</v>
      </c>
      <c r="D14" s="222"/>
      <c r="E14" s="221" t="s">
        <v>132</v>
      </c>
      <c r="F14" s="222"/>
      <c r="G14" s="224">
        <v>0</v>
      </c>
      <c r="H14" s="221"/>
      <c r="I14" s="93">
        <v>4282</v>
      </c>
      <c r="J14" s="93"/>
      <c r="K14" s="275">
        <v>0</v>
      </c>
      <c r="L14" s="93"/>
      <c r="M14" s="93">
        <v>4282</v>
      </c>
      <c r="N14" s="93"/>
      <c r="O14" s="93">
        <v>2833090824</v>
      </c>
      <c r="P14" s="93"/>
      <c r="Q14" s="275">
        <v>0</v>
      </c>
      <c r="R14" s="93"/>
      <c r="S14" s="93">
        <v>2833090824</v>
      </c>
      <c r="U14" s="151"/>
    </row>
    <row r="15" spans="1:22" s="259" customFormat="1" ht="22.5" customHeight="1" x14ac:dyDescent="0.45">
      <c r="A15" s="244" t="s">
        <v>99</v>
      </c>
      <c r="B15" s="99"/>
      <c r="C15" s="221" t="s">
        <v>125</v>
      </c>
      <c r="D15" s="223"/>
      <c r="E15" s="167" t="s">
        <v>132</v>
      </c>
      <c r="F15" s="95"/>
      <c r="G15" s="218">
        <v>0</v>
      </c>
      <c r="H15" s="95"/>
      <c r="I15" s="93">
        <v>0</v>
      </c>
      <c r="J15" s="93"/>
      <c r="K15" s="275">
        <v>0</v>
      </c>
      <c r="L15" s="93"/>
      <c r="M15" s="93">
        <v>0</v>
      </c>
      <c r="N15" s="93"/>
      <c r="O15" s="93">
        <v>39272</v>
      </c>
      <c r="P15" s="93"/>
      <c r="Q15" s="275">
        <v>0</v>
      </c>
      <c r="R15" s="93"/>
      <c r="S15" s="93">
        <v>39272</v>
      </c>
      <c r="V15" s="151"/>
    </row>
    <row r="16" spans="1:22" ht="27" customHeight="1" thickBot="1" x14ac:dyDescent="0.5">
      <c r="A16" s="180" t="s">
        <v>2</v>
      </c>
      <c r="B16" s="99"/>
      <c r="C16" s="57"/>
      <c r="D16" s="9"/>
      <c r="E16" s="9"/>
      <c r="F16" s="9"/>
      <c r="G16" s="57"/>
      <c r="H16" s="57"/>
      <c r="I16" s="94">
        <f>SUM(I9:I15)</f>
        <v>8646064</v>
      </c>
      <c r="J16" s="93"/>
      <c r="K16" s="300">
        <f>SUM(K9:K15)</f>
        <v>0</v>
      </c>
      <c r="L16" s="93"/>
      <c r="M16" s="94">
        <f>SUM(M9:M15)</f>
        <v>8646064</v>
      </c>
      <c r="N16" s="271"/>
      <c r="O16" s="94">
        <f>SUM(O9:O15)</f>
        <v>5125977397</v>
      </c>
      <c r="P16" s="93"/>
      <c r="Q16" s="300">
        <f>SUM(Q9:Q15)</f>
        <v>0</v>
      </c>
      <c r="R16" s="271"/>
      <c r="S16" s="94">
        <f>SUM(S9:S15)</f>
        <v>5125977397</v>
      </c>
    </row>
    <row r="17" spans="9:19" ht="15.75" thickTop="1" x14ac:dyDescent="0.25">
      <c r="I17" s="292"/>
      <c r="K17" s="150"/>
      <c r="O17" s="292"/>
    </row>
    <row r="18" spans="9:19" x14ac:dyDescent="0.25">
      <c r="I18" s="292"/>
      <c r="K18" s="66"/>
      <c r="O18" s="292"/>
    </row>
    <row r="19" spans="9:19" x14ac:dyDescent="0.25">
      <c r="I19" s="150"/>
      <c r="M19" s="66"/>
      <c r="O19" s="66"/>
      <c r="S19" s="66"/>
    </row>
    <row r="20" spans="9:19" x14ac:dyDescent="0.25">
      <c r="I20" s="66"/>
      <c r="J20" s="66"/>
      <c r="K20" s="66"/>
      <c r="L20" s="66"/>
      <c r="M20" s="66"/>
      <c r="N20" s="66"/>
      <c r="O20" s="66"/>
      <c r="S20" s="150"/>
    </row>
    <row r="21" spans="9:19" x14ac:dyDescent="0.25">
      <c r="S21" s="150"/>
    </row>
  </sheetData>
  <mergeCells count="7">
    <mergeCell ref="A5:I5"/>
    <mergeCell ref="C6:G6"/>
    <mergeCell ref="I6:M6"/>
    <mergeCell ref="O6:S6"/>
    <mergeCell ref="A1:S1"/>
    <mergeCell ref="A2:S2"/>
    <mergeCell ref="A3:S3"/>
  </mergeCells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  <ignoredErrors>
    <ignoredError sqref="J16 N16 L1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3"/>
  <sheetViews>
    <sheetView rightToLeft="1" view="pageBreakPreview" zoomScaleNormal="100" zoomScaleSheetLayoutView="100" workbookViewId="0">
      <selection activeCell="O11" sqref="O11"/>
    </sheetView>
  </sheetViews>
  <sheetFormatPr defaultColWidth="9.140625" defaultRowHeight="52.5" customHeight="1" x14ac:dyDescent="0.4"/>
  <cols>
    <col min="1" max="1" width="23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2.7109375" style="3" customWidth="1"/>
    <col min="12" max="12" width="0.7109375" style="3" customWidth="1"/>
    <col min="13" max="13" width="16.140625" style="211" customWidth="1"/>
    <col min="14" max="14" width="0.42578125" style="3" customWidth="1"/>
    <col min="15" max="15" width="19.140625" style="211" customWidth="1"/>
    <col min="16" max="16" width="0.5703125" style="211" customWidth="1"/>
    <col min="17" max="17" width="13.42578125" style="211" customWidth="1"/>
    <col min="18" max="18" width="0.5703125" style="3" customWidth="1"/>
    <col min="19" max="19" width="21.85546875" style="211" customWidth="1"/>
    <col min="20" max="16384" width="9.140625" style="3"/>
  </cols>
  <sheetData>
    <row r="1" spans="1:22" ht="25.5" customHeight="1" x14ac:dyDescent="0.4">
      <c r="A1" s="421" t="str">
        <f>Sheet1!L4</f>
        <v>صندوق سرمایه‌گذاری اختصاصی بازارگردانی خبرگان اهداف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</row>
    <row r="2" spans="1:22" ht="25.5" customHeight="1" x14ac:dyDescent="0.4">
      <c r="A2" s="421" t="s">
        <v>66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1"/>
      <c r="R2" s="421"/>
      <c r="S2" s="421"/>
    </row>
    <row r="3" spans="1:22" ht="25.5" customHeight="1" x14ac:dyDescent="0.4">
      <c r="A3" s="421" t="str">
        <f>Sheet1!L5</f>
        <v>برای دوره یک ماهه منتهی به 31 خرداد ماه 1400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</row>
    <row r="4" spans="1:22" ht="7.5" customHeight="1" x14ac:dyDescent="0.55000000000000004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</row>
    <row r="5" spans="1:22" ht="37.5" customHeight="1" x14ac:dyDescent="0.55000000000000004">
      <c r="A5" s="409" t="s">
        <v>76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33"/>
      <c r="U5" s="33"/>
      <c r="V5" s="33"/>
    </row>
    <row r="6" spans="1:22" ht="22.5" customHeight="1" thickBot="1" x14ac:dyDescent="0.45">
      <c r="C6" s="406" t="s">
        <v>53</v>
      </c>
      <c r="D6" s="406"/>
      <c r="E6" s="406"/>
      <c r="F6" s="406"/>
      <c r="G6" s="406"/>
      <c r="H6" s="52"/>
      <c r="I6" s="413" t="str">
        <f>'سود سپرده بانکی'!I6:M6</f>
        <v>طی خرداد ماه 1400</v>
      </c>
      <c r="J6" s="413"/>
      <c r="K6" s="413"/>
      <c r="L6" s="413"/>
      <c r="M6" s="413"/>
      <c r="N6" s="53"/>
      <c r="O6" s="413" t="str">
        <f>'سود سپرده بانکی'!O6:S6</f>
        <v>از ابتدای سال مالی تا پایان خرداد ماه سال 1400</v>
      </c>
      <c r="P6" s="413"/>
      <c r="Q6" s="413"/>
      <c r="R6" s="413"/>
      <c r="S6" s="413"/>
      <c r="T6" s="2"/>
      <c r="U6" s="2"/>
      <c r="V6" s="2"/>
    </row>
    <row r="7" spans="1:22" ht="52.5" customHeight="1" thickBot="1" x14ac:dyDescent="0.45">
      <c r="A7" s="47" t="s">
        <v>40</v>
      </c>
      <c r="B7" s="36"/>
      <c r="C7" s="136" t="s">
        <v>47</v>
      </c>
      <c r="D7" s="40"/>
      <c r="E7" s="136" t="s">
        <v>52</v>
      </c>
      <c r="F7" s="40"/>
      <c r="G7" s="136" t="s">
        <v>48</v>
      </c>
      <c r="H7" s="40"/>
      <c r="I7" s="136" t="s">
        <v>49</v>
      </c>
      <c r="J7" s="40"/>
      <c r="K7" s="136" t="s">
        <v>50</v>
      </c>
      <c r="L7" s="40"/>
      <c r="M7" s="216" t="s">
        <v>51</v>
      </c>
      <c r="N7" s="30"/>
      <c r="O7" s="216" t="s">
        <v>49</v>
      </c>
      <c r="P7" s="219"/>
      <c r="Q7" s="216" t="s">
        <v>50</v>
      </c>
      <c r="R7" s="40"/>
      <c r="S7" s="216" t="s">
        <v>51</v>
      </c>
      <c r="T7" s="18"/>
      <c r="U7" s="18"/>
      <c r="V7" s="18"/>
    </row>
    <row r="8" spans="1:22" ht="15" customHeight="1" x14ac:dyDescent="0.4">
      <c r="A8" s="208"/>
      <c r="B8" s="36"/>
      <c r="C8" s="107"/>
      <c r="D8" s="40"/>
      <c r="E8" s="107"/>
      <c r="F8" s="40"/>
      <c r="G8" s="107"/>
      <c r="H8" s="40"/>
      <c r="I8" s="107" t="s">
        <v>85</v>
      </c>
      <c r="J8" s="40"/>
      <c r="K8" s="107" t="s">
        <v>85</v>
      </c>
      <c r="L8" s="40"/>
      <c r="M8" s="107" t="s">
        <v>85</v>
      </c>
      <c r="N8" s="30"/>
      <c r="O8" s="107" t="s">
        <v>85</v>
      </c>
      <c r="P8" s="219"/>
      <c r="Q8" s="107" t="s">
        <v>85</v>
      </c>
      <c r="R8" s="40"/>
      <c r="S8" s="107" t="s">
        <v>85</v>
      </c>
      <c r="T8" s="18"/>
      <c r="U8" s="18"/>
      <c r="V8" s="18"/>
    </row>
    <row r="9" spans="1:22" ht="23.25" customHeight="1" x14ac:dyDescent="0.4">
      <c r="A9" s="266" t="s">
        <v>94</v>
      </c>
      <c r="B9" s="36"/>
      <c r="C9" s="107" t="s">
        <v>118</v>
      </c>
      <c r="D9" s="40"/>
      <c r="E9" s="55">
        <v>32614544</v>
      </c>
      <c r="F9" s="40"/>
      <c r="G9" s="55">
        <v>410</v>
      </c>
      <c r="H9" s="40"/>
      <c r="I9" s="265">
        <v>0</v>
      </c>
      <c r="J9" s="265"/>
      <c r="K9" s="265">
        <v>0</v>
      </c>
      <c r="L9" s="265"/>
      <c r="M9" s="265">
        <v>0</v>
      </c>
      <c r="N9" s="30"/>
      <c r="O9" s="55">
        <v>13371963040</v>
      </c>
      <c r="P9" s="219"/>
      <c r="Q9" s="55">
        <v>399826137</v>
      </c>
      <c r="R9" s="40"/>
      <c r="S9" s="55">
        <v>12972136903</v>
      </c>
      <c r="T9" s="309"/>
      <c r="U9" s="18"/>
      <c r="V9" s="18"/>
    </row>
    <row r="10" spans="1:22" ht="23.25" customHeight="1" x14ac:dyDescent="0.4">
      <c r="A10" s="266" t="s">
        <v>96</v>
      </c>
      <c r="B10" s="36"/>
      <c r="C10" s="107" t="s">
        <v>133</v>
      </c>
      <c r="D10" s="313"/>
      <c r="E10" s="314">
        <v>76851105</v>
      </c>
      <c r="F10" s="313"/>
      <c r="G10" s="314">
        <v>1000</v>
      </c>
      <c r="H10" s="313"/>
      <c r="I10" s="344">
        <v>76851105000</v>
      </c>
      <c r="J10" s="344"/>
      <c r="K10" s="344">
        <v>3754939984</v>
      </c>
      <c r="L10" s="344"/>
      <c r="M10" s="344">
        <v>73096165016</v>
      </c>
      <c r="N10" s="312"/>
      <c r="O10" s="314">
        <v>76851105000</v>
      </c>
      <c r="P10" s="219"/>
      <c r="Q10" s="314">
        <v>3754939984</v>
      </c>
      <c r="R10" s="313"/>
      <c r="S10" s="314">
        <v>73096165016</v>
      </c>
      <c r="T10" s="309"/>
      <c r="U10" s="18"/>
      <c r="V10" s="18"/>
    </row>
    <row r="11" spans="1:22" ht="27" customHeight="1" thickBot="1" x14ac:dyDescent="0.45">
      <c r="A11" s="266" t="s">
        <v>2</v>
      </c>
      <c r="I11" s="297">
        <f>SUM(I9:I9)</f>
        <v>0</v>
      </c>
      <c r="J11" s="298"/>
      <c r="K11" s="297">
        <f>SUM(K9:K9)</f>
        <v>0</v>
      </c>
      <c r="L11" s="298"/>
      <c r="M11" s="297">
        <f>SUM(M9:M9)</f>
        <v>0</v>
      </c>
      <c r="N11" s="55"/>
      <c r="O11" s="75">
        <f>SUM(O9:O10)</f>
        <v>90223068040</v>
      </c>
      <c r="P11" s="209"/>
      <c r="Q11" s="75">
        <f>SUM(Q9:Q10)</f>
        <v>4154766121</v>
      </c>
      <c r="R11" s="209"/>
      <c r="S11" s="75">
        <f>SUM(S9:S10)</f>
        <v>86068301919</v>
      </c>
    </row>
    <row r="12" spans="1:22" ht="26.25" customHeight="1" thickTop="1" x14ac:dyDescent="0.4">
      <c r="I12" s="80"/>
      <c r="K12" s="80"/>
      <c r="O12" s="212"/>
      <c r="Q12" s="151"/>
      <c r="S12" s="213"/>
    </row>
    <row r="13" spans="1:22" ht="21" customHeight="1" x14ac:dyDescent="0.4">
      <c r="I13" s="83"/>
      <c r="J13" s="83"/>
      <c r="K13" s="83"/>
      <c r="O13" s="213"/>
      <c r="P13" s="213"/>
      <c r="Q13" s="213"/>
      <c r="R13" s="213"/>
      <c r="S13" s="299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U20"/>
  <sheetViews>
    <sheetView rightToLeft="1" view="pageBreakPreview" zoomScale="115" zoomScaleNormal="100" zoomScaleSheetLayoutView="115" workbookViewId="0">
      <selection activeCell="P11" sqref="P11"/>
    </sheetView>
  </sheetViews>
  <sheetFormatPr defaultColWidth="9.140625" defaultRowHeight="20.25" customHeight="1" x14ac:dyDescent="0.45"/>
  <cols>
    <col min="1" max="1" width="1" style="9" customWidth="1"/>
    <col min="2" max="2" width="24" style="9" customWidth="1"/>
    <col min="3" max="3" width="0.5703125" style="9" customWidth="1"/>
    <col min="4" max="4" width="11.7109375" style="9" bestFit="1" customWidth="1"/>
    <col min="5" max="5" width="0.4257812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7" customWidth="1"/>
    <col min="11" max="11" width="0.7109375" style="9" customWidth="1"/>
    <col min="12" max="12" width="12.28515625" style="9" customWidth="1"/>
    <col min="13" max="13" width="0.5703125" style="9" customWidth="1"/>
    <col min="14" max="14" width="22" style="9" bestFit="1" customWidth="1"/>
    <col min="15" max="15" width="0.7109375" style="9" customWidth="1"/>
    <col min="16" max="16" width="22" style="9" bestFit="1" customWidth="1"/>
    <col min="17" max="17" width="0.7109375" style="9" customWidth="1"/>
    <col min="18" max="18" width="21.42578125" style="67" customWidth="1"/>
    <col min="19" max="19" width="12.7109375" style="9" customWidth="1"/>
    <col min="20" max="20" width="9.140625" style="9"/>
    <col min="21" max="21" width="23.28515625" style="9" bestFit="1" customWidth="1"/>
    <col min="22" max="16384" width="9.140625" style="9"/>
  </cols>
  <sheetData>
    <row r="1" spans="2:21" ht="20.25" customHeight="1" x14ac:dyDescent="0.55000000000000004">
      <c r="B1" s="379" t="str">
        <f>Sheet1!L4</f>
        <v>صندوق سرمایه‌گذاری اختصاصی بازارگردانی خبرگان اهداف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</row>
    <row r="2" spans="2:21" ht="20.25" customHeight="1" x14ac:dyDescent="0.5">
      <c r="B2" s="398" t="s">
        <v>66</v>
      </c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</row>
    <row r="3" spans="2:21" ht="20.25" customHeight="1" x14ac:dyDescent="0.5">
      <c r="B3" s="398" t="str">
        <f>Sheet1!L5</f>
        <v>برای دوره یک ماهه منتهی به 31 خرداد ماه 1400</v>
      </c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</row>
    <row r="4" spans="2:21" ht="20.25" customHeight="1" x14ac:dyDescent="0.45">
      <c r="B4" s="399" t="s">
        <v>78</v>
      </c>
      <c r="C4" s="399"/>
      <c r="D4" s="399"/>
      <c r="E4" s="399"/>
      <c r="F4" s="399"/>
      <c r="G4" s="399"/>
      <c r="H4" s="399"/>
      <c r="I4" s="399"/>
      <c r="J4" s="190"/>
    </row>
    <row r="5" spans="2:21" ht="25.5" customHeight="1" thickBot="1" x14ac:dyDescent="0.5">
      <c r="B5" s="96"/>
      <c r="D5" s="406" t="s">
        <v>130</v>
      </c>
      <c r="E5" s="406"/>
      <c r="F5" s="406"/>
      <c r="G5" s="406"/>
      <c r="H5" s="406"/>
      <c r="I5" s="406"/>
      <c r="J5" s="406"/>
      <c r="L5" s="413" t="s">
        <v>134</v>
      </c>
      <c r="M5" s="413"/>
      <c r="N5" s="413"/>
      <c r="O5" s="413"/>
      <c r="P5" s="413"/>
      <c r="Q5" s="413"/>
      <c r="R5" s="413"/>
    </row>
    <row r="6" spans="2:21" ht="35.25" customHeight="1" thickBot="1" x14ac:dyDescent="0.5">
      <c r="B6" s="128" t="s">
        <v>45</v>
      </c>
      <c r="C6" s="71"/>
      <c r="D6" s="72" t="s">
        <v>3</v>
      </c>
      <c r="E6" s="71"/>
      <c r="F6" s="189" t="s">
        <v>28</v>
      </c>
      <c r="G6" s="71"/>
      <c r="H6" s="72" t="s">
        <v>56</v>
      </c>
      <c r="I6" s="71"/>
      <c r="J6" s="189" t="s">
        <v>57</v>
      </c>
      <c r="K6" s="73"/>
      <c r="L6" s="72" t="s">
        <v>3</v>
      </c>
      <c r="M6" s="71"/>
      <c r="N6" s="189" t="s">
        <v>28</v>
      </c>
      <c r="O6" s="71"/>
      <c r="P6" s="72" t="s">
        <v>56</v>
      </c>
      <c r="Q6" s="30"/>
      <c r="R6" s="189" t="s">
        <v>57</v>
      </c>
    </row>
    <row r="7" spans="2:21" ht="20.25" customHeight="1" x14ac:dyDescent="0.45">
      <c r="B7" s="180"/>
      <c r="D7" s="181"/>
      <c r="E7" s="55"/>
      <c r="F7" s="181" t="s">
        <v>85</v>
      </c>
      <c r="G7" s="55">
        <v>-1</v>
      </c>
      <c r="H7" s="181" t="s">
        <v>85</v>
      </c>
      <c r="I7" s="55"/>
      <c r="J7" s="181" t="s">
        <v>85</v>
      </c>
      <c r="K7" s="55"/>
      <c r="L7" s="181"/>
      <c r="M7" s="55"/>
      <c r="N7" s="181" t="s">
        <v>85</v>
      </c>
      <c r="O7" s="55"/>
      <c r="P7" s="181" t="s">
        <v>85</v>
      </c>
      <c r="Q7" s="55"/>
      <c r="R7" s="181" t="s">
        <v>85</v>
      </c>
      <c r="S7" s="9" t="s">
        <v>91</v>
      </c>
      <c r="U7" s="234">
        <v>9040464274946</v>
      </c>
    </row>
    <row r="8" spans="2:21" ht="26.25" customHeight="1" x14ac:dyDescent="0.45">
      <c r="B8" s="180" t="s">
        <v>94</v>
      </c>
      <c r="D8" s="55">
        <v>51456067</v>
      </c>
      <c r="E8" s="55"/>
      <c r="F8" s="55">
        <v>979081759728</v>
      </c>
      <c r="G8" s="55"/>
      <c r="H8" s="55">
        <v>989159483965</v>
      </c>
      <c r="I8" s="55"/>
      <c r="J8" s="55">
        <v>-10077724236</v>
      </c>
      <c r="K8" s="55"/>
      <c r="L8" s="55">
        <v>51456067</v>
      </c>
      <c r="M8" s="55"/>
      <c r="N8" s="55">
        <v>979081759728</v>
      </c>
      <c r="O8" s="55"/>
      <c r="P8" s="55">
        <v>1200084491385</v>
      </c>
      <c r="Q8" s="55"/>
      <c r="R8" s="55">
        <v>-221002731656</v>
      </c>
      <c r="S8" s="9" t="s">
        <v>92</v>
      </c>
      <c r="U8" s="234">
        <v>436358529043</v>
      </c>
    </row>
    <row r="9" spans="2:21" ht="26.25" customHeight="1" x14ac:dyDescent="0.45">
      <c r="B9" s="180" t="s">
        <v>96</v>
      </c>
      <c r="D9" s="55">
        <v>76851105</v>
      </c>
      <c r="E9" s="55"/>
      <c r="F9" s="55">
        <v>942169613727</v>
      </c>
      <c r="G9" s="55"/>
      <c r="H9" s="55">
        <v>929981468327</v>
      </c>
      <c r="I9" s="55"/>
      <c r="J9" s="55">
        <v>12188145400</v>
      </c>
      <c r="K9" s="55"/>
      <c r="L9" s="55">
        <v>76851105</v>
      </c>
      <c r="M9" s="55"/>
      <c r="N9" s="55">
        <v>942169613727</v>
      </c>
      <c r="O9" s="55"/>
      <c r="P9" s="55">
        <v>1058262693248</v>
      </c>
      <c r="Q9" s="55"/>
      <c r="R9" s="55">
        <v>-116116177314</v>
      </c>
      <c r="S9" s="9" t="s">
        <v>93</v>
      </c>
      <c r="U9" s="234">
        <v>369860923714</v>
      </c>
    </row>
    <row r="10" spans="2:21" ht="26.25" customHeight="1" x14ac:dyDescent="0.45">
      <c r="B10" s="180" t="s">
        <v>95</v>
      </c>
      <c r="D10" s="55">
        <v>54700477</v>
      </c>
      <c r="E10" s="55"/>
      <c r="F10" s="55">
        <v>705646458869</v>
      </c>
      <c r="G10" s="55"/>
      <c r="H10" s="55">
        <v>766864432063</v>
      </c>
      <c r="I10" s="55"/>
      <c r="J10" s="55">
        <v>-61217973193</v>
      </c>
      <c r="K10" s="55"/>
      <c r="L10" s="55">
        <v>54700477</v>
      </c>
      <c r="M10" s="55"/>
      <c r="N10" s="55">
        <v>705646458869</v>
      </c>
      <c r="O10" s="55"/>
      <c r="P10" s="55">
        <v>897436284611</v>
      </c>
      <c r="Q10" s="55"/>
      <c r="R10" s="55">
        <v>-191796742230</v>
      </c>
      <c r="S10" s="9" t="s">
        <v>94</v>
      </c>
      <c r="U10" s="234">
        <v>1200084491385</v>
      </c>
    </row>
    <row r="11" spans="2:21" ht="26.25" customHeight="1" x14ac:dyDescent="0.45">
      <c r="B11" s="180" t="s">
        <v>91</v>
      </c>
      <c r="D11" s="55">
        <v>733900000</v>
      </c>
      <c r="E11" s="55"/>
      <c r="F11" s="55">
        <v>9203445061800</v>
      </c>
      <c r="G11" s="55"/>
      <c r="H11" s="55">
        <v>7053274611674</v>
      </c>
      <c r="I11" s="55"/>
      <c r="J11" s="55">
        <v>2150170450126</v>
      </c>
      <c r="K11" s="55"/>
      <c r="L11" s="55">
        <v>733900000</v>
      </c>
      <c r="M11" s="55"/>
      <c r="N11" s="55">
        <v>9203445061800</v>
      </c>
      <c r="O11" s="55"/>
      <c r="P11" s="55">
        <v>9040464274946</v>
      </c>
      <c r="Q11" s="55"/>
      <c r="R11" s="55">
        <v>162980786884</v>
      </c>
      <c r="S11" s="9" t="s">
        <v>95</v>
      </c>
      <c r="U11" s="234">
        <v>897436284611</v>
      </c>
    </row>
    <row r="12" spans="2:21" ht="26.25" customHeight="1" x14ac:dyDescent="0.45">
      <c r="B12" s="180" t="s">
        <v>93</v>
      </c>
      <c r="D12" s="55">
        <v>8350569</v>
      </c>
      <c r="E12" s="55"/>
      <c r="F12" s="55">
        <v>361638606078</v>
      </c>
      <c r="G12" s="55"/>
      <c r="H12" s="55">
        <v>352870414090</v>
      </c>
      <c r="I12" s="55"/>
      <c r="J12" s="55">
        <v>8768191988</v>
      </c>
      <c r="K12" s="55"/>
      <c r="L12" s="55">
        <v>8350569</v>
      </c>
      <c r="M12" s="55"/>
      <c r="N12" s="55">
        <v>361638606078</v>
      </c>
      <c r="O12" s="55"/>
      <c r="P12" s="55">
        <v>369860923714</v>
      </c>
      <c r="Q12" s="55"/>
      <c r="R12" s="55">
        <v>-8222317635</v>
      </c>
      <c r="S12" s="9" t="s">
        <v>96</v>
      </c>
      <c r="U12" s="234">
        <v>1058262693248</v>
      </c>
    </row>
    <row r="13" spans="2:21" ht="26.25" customHeight="1" x14ac:dyDescent="0.45">
      <c r="B13" s="180" t="s">
        <v>92</v>
      </c>
      <c r="D13" s="55">
        <v>2984386</v>
      </c>
      <c r="E13" s="55"/>
      <c r="F13" s="55">
        <v>424638673620</v>
      </c>
      <c r="G13" s="55"/>
      <c r="H13" s="55">
        <v>434917732645</v>
      </c>
      <c r="I13" s="55"/>
      <c r="J13" s="55">
        <v>-10279059024</v>
      </c>
      <c r="K13" s="55"/>
      <c r="L13" s="55">
        <v>2984386</v>
      </c>
      <c r="M13" s="55"/>
      <c r="N13" s="55">
        <v>424638673620</v>
      </c>
      <c r="O13" s="55"/>
      <c r="P13" s="55">
        <v>436358529043</v>
      </c>
      <c r="Q13" s="55"/>
      <c r="R13" s="55">
        <v>-11719855422</v>
      </c>
      <c r="S13" s="9" t="s">
        <v>97</v>
      </c>
    </row>
    <row r="14" spans="2:21" ht="26.25" customHeight="1" x14ac:dyDescent="0.45">
      <c r="B14" s="180" t="s">
        <v>98</v>
      </c>
      <c r="D14" s="55">
        <v>0</v>
      </c>
      <c r="E14" s="55"/>
      <c r="F14" s="55">
        <v>0</v>
      </c>
      <c r="G14" s="55"/>
      <c r="H14" s="55">
        <v>1582404523</v>
      </c>
      <c r="I14" s="55"/>
      <c r="J14" s="55">
        <v>-1582404523</v>
      </c>
      <c r="K14" s="55"/>
      <c r="L14" s="55">
        <v>0</v>
      </c>
      <c r="M14" s="55"/>
      <c r="N14" s="55">
        <v>0</v>
      </c>
      <c r="O14" s="55"/>
      <c r="P14" s="55">
        <v>0</v>
      </c>
      <c r="Q14" s="55"/>
      <c r="R14" s="55">
        <v>0</v>
      </c>
      <c r="S14" s="9" t="s">
        <v>98</v>
      </c>
    </row>
    <row r="15" spans="2:21" ht="26.25" customHeight="1" x14ac:dyDescent="0.45">
      <c r="B15" s="180" t="s">
        <v>97</v>
      </c>
      <c r="D15" s="55">
        <v>0</v>
      </c>
      <c r="E15" s="55"/>
      <c r="F15" s="55">
        <v>0</v>
      </c>
      <c r="G15" s="55"/>
      <c r="H15" s="55">
        <v>10230671262</v>
      </c>
      <c r="I15" s="55"/>
      <c r="J15" s="55">
        <v>-10230671262</v>
      </c>
      <c r="K15" s="55"/>
      <c r="L15" s="55">
        <v>0</v>
      </c>
      <c r="M15" s="55"/>
      <c r="N15" s="55">
        <v>0</v>
      </c>
      <c r="O15" s="55"/>
      <c r="P15" s="55">
        <v>0</v>
      </c>
      <c r="Q15" s="55"/>
      <c r="R15" s="55">
        <v>0</v>
      </c>
    </row>
    <row r="16" spans="2:21" ht="25.5" customHeight="1" thickBot="1" x14ac:dyDescent="0.5">
      <c r="B16" s="191" t="s">
        <v>2</v>
      </c>
      <c r="D16" s="75">
        <f>SUM(D8:D15)</f>
        <v>928242604</v>
      </c>
      <c r="E16" s="75">
        <f t="shared" ref="E16:R16" si="0">SUM(E8:E15)</f>
        <v>0</v>
      </c>
      <c r="F16" s="75">
        <f t="shared" si="0"/>
        <v>12616620173822</v>
      </c>
      <c r="G16" s="75">
        <f t="shared" si="0"/>
        <v>0</v>
      </c>
      <c r="H16" s="75">
        <f t="shared" si="0"/>
        <v>10538881218549</v>
      </c>
      <c r="I16" s="75">
        <f t="shared" si="0"/>
        <v>0</v>
      </c>
      <c r="J16" s="75">
        <f t="shared" si="0"/>
        <v>2077738955276</v>
      </c>
      <c r="K16" s="75">
        <f t="shared" si="0"/>
        <v>0</v>
      </c>
      <c r="L16" s="75">
        <f t="shared" si="0"/>
        <v>928242604</v>
      </c>
      <c r="M16" s="75">
        <f t="shared" si="0"/>
        <v>0</v>
      </c>
      <c r="N16" s="75">
        <f t="shared" si="0"/>
        <v>12616620173822</v>
      </c>
      <c r="O16" s="75">
        <f t="shared" si="0"/>
        <v>0</v>
      </c>
      <c r="P16" s="75">
        <f t="shared" si="0"/>
        <v>13002467196947</v>
      </c>
      <c r="Q16" s="75">
        <f t="shared" si="0"/>
        <v>0</v>
      </c>
      <c r="R16" s="75">
        <f t="shared" si="0"/>
        <v>-385877037373</v>
      </c>
    </row>
    <row r="17" spans="8:18" ht="20.25" customHeight="1" thickTop="1" x14ac:dyDescent="0.45">
      <c r="J17" s="192"/>
      <c r="N17" s="234"/>
      <c r="O17" s="234">
        <v>0</v>
      </c>
      <c r="P17" s="234"/>
      <c r="R17" s="192"/>
    </row>
    <row r="18" spans="8:18" ht="20.25" customHeight="1" x14ac:dyDescent="0.45">
      <c r="H18" s="303"/>
      <c r="J18" s="192"/>
      <c r="R18" s="192"/>
    </row>
    <row r="19" spans="8:18" ht="20.25" customHeight="1" x14ac:dyDescent="0.45">
      <c r="H19" s="304"/>
      <c r="J19" s="192"/>
      <c r="R19" s="192"/>
    </row>
    <row r="20" spans="8:18" ht="20.25" customHeight="1" x14ac:dyDescent="0.45">
      <c r="J20" s="192"/>
      <c r="R20" s="192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5" firstPageNumber="22" orientation="landscape" useFirstPageNumber="1" r:id="rId1"/>
  <headerFooter>
    <oddFooter>&amp;C&amp;"B Nazanin,Regular"&amp;12&amp;P</oddFooter>
  </headerFooter>
  <rowBreaks count="1" manualBreakCount="1">
    <brk id="17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Q35"/>
  <sheetViews>
    <sheetView rightToLeft="1" view="pageBreakPreview" zoomScaleNormal="100" zoomScaleSheetLayoutView="100" workbookViewId="0">
      <selection activeCell="R14" sqref="R14"/>
    </sheetView>
  </sheetViews>
  <sheetFormatPr defaultRowHeight="15" x14ac:dyDescent="0.25"/>
  <cols>
    <col min="1" max="1" width="28.5703125" customWidth="1"/>
    <col min="2" max="2" width="0.7109375" style="186" customWidth="1"/>
    <col min="3" max="3" width="11.5703125" customWidth="1"/>
    <col min="4" max="4" width="0.42578125" customWidth="1"/>
    <col min="5" max="5" width="17.28515625" style="91" customWidth="1"/>
    <col min="6" max="6" width="0.5703125" customWidth="1"/>
    <col min="7" max="7" width="17.28515625" bestFit="1" customWidth="1"/>
    <col min="8" max="8" width="0.5703125" customWidth="1"/>
    <col min="9" max="9" width="22" style="91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91" bestFit="1" customWidth="1"/>
  </cols>
  <sheetData>
    <row r="1" spans="1:17" ht="23.25" customHeight="1" x14ac:dyDescent="0.55000000000000004">
      <c r="A1" s="379" t="str">
        <f>Sheet1!L4</f>
        <v>صندوق سرمایه‌گذاری اختصاصی بازارگردانی خبرگان اهداف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</row>
    <row r="2" spans="1:17" ht="23.25" customHeight="1" x14ac:dyDescent="0.55000000000000004">
      <c r="A2" s="379" t="s">
        <v>66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</row>
    <row r="3" spans="1:17" ht="23.25" customHeight="1" x14ac:dyDescent="0.55000000000000004">
      <c r="A3" s="379" t="str">
        <f>Sheet1!L5</f>
        <v>برای دوره یک ماهه منتهی به 31 خرداد ماه 1400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</row>
    <row r="4" spans="1:17" ht="27.75" customHeight="1" x14ac:dyDescent="0.6">
      <c r="A4" s="423" t="s">
        <v>77</v>
      </c>
      <c r="B4" s="423"/>
      <c r="C4" s="423"/>
      <c r="D4" s="423"/>
      <c r="E4" s="423"/>
      <c r="F4" s="423"/>
      <c r="G4" s="423"/>
      <c r="H4" s="423"/>
      <c r="I4" s="423"/>
      <c r="J4" s="424"/>
      <c r="K4" s="424"/>
      <c r="L4" s="424"/>
      <c r="M4" s="424"/>
      <c r="N4" s="424"/>
      <c r="O4" s="424"/>
      <c r="P4" s="424"/>
      <c r="Q4" s="424"/>
    </row>
    <row r="5" spans="1:17" ht="25.5" customHeight="1" thickBot="1" x14ac:dyDescent="0.6">
      <c r="A5" s="43"/>
      <c r="B5" s="43"/>
      <c r="C5" s="413" t="s">
        <v>130</v>
      </c>
      <c r="D5" s="413"/>
      <c r="E5" s="413"/>
      <c r="F5" s="413"/>
      <c r="G5" s="413"/>
      <c r="H5" s="413"/>
      <c r="I5" s="413"/>
      <c r="J5" s="9"/>
      <c r="K5" s="413" t="s">
        <v>134</v>
      </c>
      <c r="L5" s="413"/>
      <c r="M5" s="413"/>
      <c r="N5" s="413"/>
      <c r="O5" s="413"/>
      <c r="P5" s="413"/>
      <c r="Q5" s="413"/>
    </row>
    <row r="6" spans="1:17" ht="36" customHeight="1" thickBot="1" x14ac:dyDescent="0.5">
      <c r="A6" s="105" t="s">
        <v>45</v>
      </c>
      <c r="B6" s="105"/>
      <c r="C6" s="113" t="s">
        <v>3</v>
      </c>
      <c r="D6" s="114"/>
      <c r="E6" s="115" t="s">
        <v>28</v>
      </c>
      <c r="F6" s="114"/>
      <c r="G6" s="113" t="s">
        <v>56</v>
      </c>
      <c r="H6" s="114"/>
      <c r="I6" s="113" t="s">
        <v>58</v>
      </c>
      <c r="J6" s="116"/>
      <c r="K6" s="113" t="s">
        <v>3</v>
      </c>
      <c r="L6" s="114"/>
      <c r="M6" s="117" t="s">
        <v>28</v>
      </c>
      <c r="N6" s="114"/>
      <c r="O6" s="113" t="s">
        <v>56</v>
      </c>
      <c r="P6" s="114"/>
      <c r="Q6" s="113" t="s">
        <v>58</v>
      </c>
    </row>
    <row r="7" spans="1:17" ht="15" customHeight="1" x14ac:dyDescent="0.45">
      <c r="A7" s="99"/>
      <c r="B7" s="99"/>
      <c r="C7" s="55"/>
      <c r="D7" s="129"/>
      <c r="E7" s="140" t="s">
        <v>85</v>
      </c>
      <c r="F7" s="129">
        <v>0</v>
      </c>
      <c r="G7" s="140" t="s">
        <v>85</v>
      </c>
      <c r="H7" s="129">
        <v>0</v>
      </c>
      <c r="I7" s="140" t="s">
        <v>85</v>
      </c>
      <c r="J7" s="55"/>
      <c r="K7" s="157"/>
      <c r="L7" s="55"/>
      <c r="M7" s="55" t="s">
        <v>85</v>
      </c>
      <c r="N7" s="55"/>
      <c r="O7" s="55" t="s">
        <v>85</v>
      </c>
      <c r="P7" s="55"/>
      <c r="Q7" s="55" t="s">
        <v>85</v>
      </c>
    </row>
    <row r="8" spans="1:17" ht="28.5" customHeight="1" x14ac:dyDescent="0.25">
      <c r="A8" s="99" t="s">
        <v>91</v>
      </c>
      <c r="B8" s="99"/>
      <c r="C8" s="314">
        <v>132678410</v>
      </c>
      <c r="D8" s="314"/>
      <c r="E8" s="314">
        <v>1457195224508</v>
      </c>
      <c r="F8" s="314"/>
      <c r="G8" s="314">
        <v>1637805876223</v>
      </c>
      <c r="H8" s="314"/>
      <c r="I8" s="314">
        <v>-180610651715</v>
      </c>
      <c r="J8" s="314"/>
      <c r="K8" s="314">
        <v>692014953</v>
      </c>
      <c r="L8" s="314"/>
      <c r="M8" s="314">
        <v>9418631683985</v>
      </c>
      <c r="N8" s="314"/>
      <c r="O8" s="314">
        <v>9978781561222</v>
      </c>
      <c r="P8" s="314"/>
      <c r="Q8" s="314">
        <v>-560149877237</v>
      </c>
    </row>
    <row r="9" spans="1:17" ht="28.5" customHeight="1" x14ac:dyDescent="0.25">
      <c r="A9" s="99" t="s">
        <v>93</v>
      </c>
      <c r="B9" s="99"/>
      <c r="C9" s="55">
        <v>93770</v>
      </c>
      <c r="D9" s="314"/>
      <c r="E9" s="314">
        <v>4075262971</v>
      </c>
      <c r="F9" s="314"/>
      <c r="G9" s="314">
        <v>4153402132</v>
      </c>
      <c r="H9" s="314"/>
      <c r="I9" s="314">
        <v>-78139161</v>
      </c>
      <c r="J9" s="314"/>
      <c r="K9" s="314">
        <v>15514496</v>
      </c>
      <c r="L9" s="314"/>
      <c r="M9" s="314">
        <v>670123530080</v>
      </c>
      <c r="N9" s="314"/>
      <c r="O9" s="314">
        <v>661861349711</v>
      </c>
      <c r="P9" s="314"/>
      <c r="Q9" s="314">
        <v>8262180369</v>
      </c>
    </row>
    <row r="10" spans="1:17" ht="28.5" customHeight="1" x14ac:dyDescent="0.25">
      <c r="A10" s="99" t="s">
        <v>92</v>
      </c>
      <c r="B10" s="99"/>
      <c r="C10" s="314">
        <v>532131</v>
      </c>
      <c r="D10" s="314"/>
      <c r="E10" s="314">
        <v>75510252524</v>
      </c>
      <c r="F10" s="314"/>
      <c r="G10" s="314">
        <v>77829369880</v>
      </c>
      <c r="H10" s="314"/>
      <c r="I10" s="314">
        <v>-2319117356</v>
      </c>
      <c r="J10" s="314"/>
      <c r="K10" s="314">
        <v>3101746</v>
      </c>
      <c r="L10" s="314"/>
      <c r="M10" s="314">
        <v>461164654800</v>
      </c>
      <c r="N10" s="314"/>
      <c r="O10" s="314">
        <v>425907216232</v>
      </c>
      <c r="P10" s="314"/>
      <c r="Q10" s="314">
        <v>35257438568</v>
      </c>
    </row>
    <row r="11" spans="1:17" ht="28.5" customHeight="1" x14ac:dyDescent="0.25">
      <c r="A11" s="99" t="s">
        <v>98</v>
      </c>
      <c r="B11" s="99"/>
      <c r="C11" s="314">
        <v>30863998</v>
      </c>
      <c r="D11" s="314"/>
      <c r="E11" s="314">
        <v>503391807380</v>
      </c>
      <c r="F11" s="314"/>
      <c r="G11" s="314">
        <v>467502229585</v>
      </c>
      <c r="H11" s="314"/>
      <c r="I11" s="314">
        <v>35889577795</v>
      </c>
      <c r="J11" s="314"/>
      <c r="K11" s="314">
        <v>111060025</v>
      </c>
      <c r="L11" s="314"/>
      <c r="M11" s="314">
        <v>2111067673638</v>
      </c>
      <c r="N11" s="314"/>
      <c r="O11" s="314">
        <v>2023368194403</v>
      </c>
      <c r="P11" s="314"/>
      <c r="Q11" s="314">
        <v>87699479235</v>
      </c>
    </row>
    <row r="12" spans="1:17" ht="28.5" customHeight="1" x14ac:dyDescent="0.25">
      <c r="A12" s="99" t="s">
        <v>97</v>
      </c>
      <c r="B12" s="99"/>
      <c r="C12" s="314">
        <v>3626014</v>
      </c>
      <c r="D12" s="314"/>
      <c r="E12" s="314">
        <v>147078379868</v>
      </c>
      <c r="F12" s="314"/>
      <c r="G12" s="314">
        <v>145163627678</v>
      </c>
      <c r="H12" s="314"/>
      <c r="I12" s="314">
        <v>1914752190</v>
      </c>
      <c r="J12" s="314"/>
      <c r="K12" s="314">
        <v>22417399</v>
      </c>
      <c r="L12" s="314"/>
      <c r="M12" s="314">
        <v>870140988416</v>
      </c>
      <c r="N12" s="314"/>
      <c r="O12" s="314">
        <v>911479420597</v>
      </c>
      <c r="P12" s="314"/>
      <c r="Q12" s="314">
        <v>-41338432181</v>
      </c>
    </row>
    <row r="13" spans="1:17" ht="28.5" customHeight="1" x14ac:dyDescent="0.25">
      <c r="A13" s="99" t="s">
        <v>96</v>
      </c>
      <c r="B13" s="99"/>
      <c r="C13" s="314">
        <v>10044939</v>
      </c>
      <c r="D13" s="314"/>
      <c r="E13" s="314">
        <v>121470188329</v>
      </c>
      <c r="F13" s="314"/>
      <c r="G13" s="314">
        <v>138810267875</v>
      </c>
      <c r="H13" s="314"/>
      <c r="I13" s="314">
        <v>-17340079546</v>
      </c>
      <c r="J13" s="314"/>
      <c r="K13" s="314">
        <v>158411023</v>
      </c>
      <c r="L13" s="314"/>
      <c r="M13" s="314">
        <v>2322559525653</v>
      </c>
      <c r="N13" s="314"/>
      <c r="O13" s="314">
        <v>2478755872189</v>
      </c>
      <c r="P13" s="314"/>
      <c r="Q13" s="314">
        <v>-156196346536</v>
      </c>
    </row>
    <row r="14" spans="1:17" ht="28.5" customHeight="1" x14ac:dyDescent="0.25">
      <c r="A14" s="99" t="s">
        <v>95</v>
      </c>
      <c r="B14" s="99"/>
      <c r="C14" s="314">
        <v>0</v>
      </c>
      <c r="D14" s="314"/>
      <c r="E14" s="314">
        <v>0</v>
      </c>
      <c r="F14" s="314"/>
      <c r="G14" s="314">
        <v>0</v>
      </c>
      <c r="H14" s="314"/>
      <c r="I14" s="314">
        <v>0</v>
      </c>
      <c r="J14" s="314"/>
      <c r="K14" s="314">
        <v>62338540</v>
      </c>
      <c r="L14" s="314"/>
      <c r="M14" s="314">
        <v>1001011285656</v>
      </c>
      <c r="N14" s="314"/>
      <c r="O14" s="314">
        <v>944878565169</v>
      </c>
      <c r="P14" s="314"/>
      <c r="Q14" s="314">
        <v>56132720487</v>
      </c>
    </row>
    <row r="15" spans="1:17" ht="28.5" customHeight="1" x14ac:dyDescent="0.25">
      <c r="A15" s="99" t="s">
        <v>94</v>
      </c>
      <c r="B15" s="99"/>
      <c r="C15" s="314">
        <v>0</v>
      </c>
      <c r="D15" s="314"/>
      <c r="E15" s="314">
        <v>0</v>
      </c>
      <c r="F15" s="314"/>
      <c r="G15" s="314">
        <v>0</v>
      </c>
      <c r="H15" s="314"/>
      <c r="I15" s="314">
        <v>0</v>
      </c>
      <c r="J15" s="314"/>
      <c r="K15" s="314">
        <v>57908578</v>
      </c>
      <c r="L15" s="314"/>
      <c r="M15" s="314">
        <v>1426222394347</v>
      </c>
      <c r="N15" s="314"/>
      <c r="O15" s="314">
        <v>1556425584458</v>
      </c>
      <c r="P15" s="314"/>
      <c r="Q15" s="314">
        <v>-130203190111</v>
      </c>
    </row>
    <row r="16" spans="1:17" ht="28.5" customHeight="1" thickBot="1" x14ac:dyDescent="0.3">
      <c r="A16" s="99" t="s">
        <v>119</v>
      </c>
      <c r="B16" s="99"/>
      <c r="C16" s="344">
        <v>0</v>
      </c>
      <c r="D16" s="344"/>
      <c r="E16" s="344">
        <v>0</v>
      </c>
      <c r="F16" s="344"/>
      <c r="G16" s="344">
        <v>0</v>
      </c>
      <c r="H16" s="344"/>
      <c r="I16" s="344">
        <v>0</v>
      </c>
      <c r="J16" s="314"/>
      <c r="K16" s="314">
        <v>879</v>
      </c>
      <c r="L16" s="314"/>
      <c r="M16" s="314">
        <v>617393256</v>
      </c>
      <c r="N16" s="314"/>
      <c r="O16" s="314">
        <v>622964708</v>
      </c>
      <c r="P16" s="314"/>
      <c r="Q16" s="314">
        <v>-5571452</v>
      </c>
    </row>
    <row r="17" spans="1:17" ht="30.75" customHeight="1" thickBot="1" x14ac:dyDescent="0.3">
      <c r="A17" s="99" t="s">
        <v>2</v>
      </c>
      <c r="B17" s="99"/>
      <c r="C17" s="56">
        <f>SUM(C8:C16)</f>
        <v>177839262</v>
      </c>
      <c r="D17" s="56">
        <f t="shared" ref="D17:Q17" si="0">SUM(D8:D16)</f>
        <v>0</v>
      </c>
      <c r="E17" s="56">
        <f t="shared" si="0"/>
        <v>2308721115580</v>
      </c>
      <c r="F17" s="56">
        <f t="shared" si="0"/>
        <v>0</v>
      </c>
      <c r="G17" s="56">
        <f t="shared" si="0"/>
        <v>2471264773373</v>
      </c>
      <c r="H17" s="56">
        <f t="shared" si="0"/>
        <v>0</v>
      </c>
      <c r="I17" s="56">
        <f t="shared" si="0"/>
        <v>-162543657793</v>
      </c>
      <c r="J17" s="56">
        <f t="shared" si="0"/>
        <v>0</v>
      </c>
      <c r="K17" s="56">
        <f t="shared" si="0"/>
        <v>1122767639</v>
      </c>
      <c r="L17" s="56">
        <f t="shared" si="0"/>
        <v>0</v>
      </c>
      <c r="M17" s="56">
        <f t="shared" si="0"/>
        <v>18281539129831</v>
      </c>
      <c r="N17" s="56">
        <f t="shared" si="0"/>
        <v>0</v>
      </c>
      <c r="O17" s="56">
        <f t="shared" si="0"/>
        <v>18982080728689</v>
      </c>
      <c r="P17" s="56">
        <f t="shared" si="0"/>
        <v>0</v>
      </c>
      <c r="Q17" s="56">
        <f t="shared" si="0"/>
        <v>-700541598858</v>
      </c>
    </row>
    <row r="18" spans="1:17" ht="18.75" thickTop="1" x14ac:dyDescent="0.25">
      <c r="E18" s="92"/>
      <c r="I18" s="151"/>
      <c r="J18" s="151"/>
      <c r="K18" s="151"/>
      <c r="L18" s="55"/>
      <c r="M18" s="151"/>
      <c r="N18" s="151"/>
      <c r="O18" s="151"/>
      <c r="P18" s="151">
        <f>P17+'درآمد ناشی از تغییر قیمت اوراق '!Q16</f>
        <v>0</v>
      </c>
      <c r="Q18" s="151"/>
    </row>
    <row r="19" spans="1:17" ht="18" x14ac:dyDescent="0.25">
      <c r="C19" s="151"/>
      <c r="G19" s="112"/>
      <c r="I19" s="319"/>
      <c r="J19" s="66"/>
      <c r="K19" s="151"/>
      <c r="L19" s="55"/>
      <c r="Q19" s="92"/>
    </row>
    <row r="20" spans="1:17" x14ac:dyDescent="0.25">
      <c r="C20" s="66"/>
      <c r="E20" s="151"/>
      <c r="G20" s="151"/>
      <c r="I20" s="151"/>
      <c r="K20" s="186"/>
      <c r="M20" s="66"/>
      <c r="Q20" s="92"/>
    </row>
    <row r="21" spans="1:17" x14ac:dyDescent="0.25">
      <c r="G21" s="160"/>
      <c r="I21" s="161"/>
      <c r="K21" s="151"/>
      <c r="M21" s="135"/>
      <c r="O21" s="151"/>
      <c r="Q21" s="92"/>
    </row>
    <row r="22" spans="1:17" x14ac:dyDescent="0.25">
      <c r="G22" s="162"/>
      <c r="I22" s="92"/>
      <c r="K22" s="151"/>
      <c r="M22" s="66"/>
      <c r="O22" s="151"/>
      <c r="Q22" s="92"/>
    </row>
    <row r="23" spans="1:17" x14ac:dyDescent="0.25">
      <c r="G23" s="160"/>
      <c r="I23" s="92"/>
      <c r="K23" s="127"/>
      <c r="O23" s="422"/>
      <c r="P23" s="422"/>
      <c r="Q23" s="422"/>
    </row>
    <row r="24" spans="1:17" x14ac:dyDescent="0.25">
      <c r="I24" s="92"/>
      <c r="K24" s="127"/>
      <c r="M24" s="151"/>
      <c r="O24" s="151"/>
      <c r="Q24" s="92"/>
    </row>
    <row r="25" spans="1:17" x14ac:dyDescent="0.25">
      <c r="E25" s="92"/>
      <c r="I25" s="92"/>
      <c r="K25" s="127"/>
      <c r="M25" s="151"/>
      <c r="O25" s="151"/>
      <c r="Q25" s="92"/>
    </row>
    <row r="26" spans="1:17" x14ac:dyDescent="0.25">
      <c r="I26" s="151"/>
      <c r="K26" s="151"/>
      <c r="O26" s="151"/>
      <c r="Q26" s="92"/>
    </row>
    <row r="27" spans="1:17" ht="18" x14ac:dyDescent="0.25">
      <c r="G27" s="55"/>
      <c r="I27" s="92"/>
      <c r="K27" s="151"/>
      <c r="M27" s="151"/>
      <c r="O27" s="151"/>
      <c r="Q27" s="92"/>
    </row>
    <row r="28" spans="1:17" x14ac:dyDescent="0.25">
      <c r="K28" s="134"/>
      <c r="M28" s="151"/>
      <c r="O28" s="150"/>
      <c r="Q28" s="92"/>
    </row>
    <row r="29" spans="1:17" x14ac:dyDescent="0.25">
      <c r="G29" s="66"/>
      <c r="M29" s="151"/>
    </row>
    <row r="30" spans="1:17" x14ac:dyDescent="0.25">
      <c r="O30" s="66"/>
      <c r="Q30" s="92"/>
    </row>
    <row r="31" spans="1:17" x14ac:dyDescent="0.25">
      <c r="M31" s="151"/>
    </row>
    <row r="32" spans="1:17" x14ac:dyDescent="0.25">
      <c r="M32" s="150"/>
    </row>
    <row r="35" spans="13:13" x14ac:dyDescent="0.25">
      <c r="M35" s="150"/>
    </row>
  </sheetData>
  <mergeCells count="8">
    <mergeCell ref="O23:Q23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19</vt:i4>
      </vt:variant>
    </vt:vector>
  </HeadingPairs>
  <TitlesOfParts>
    <vt:vector size="33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جمع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fatemeh saeedi</cp:lastModifiedBy>
  <cp:lastPrinted>2021-05-26T11:16:39Z</cp:lastPrinted>
  <dcterms:created xsi:type="dcterms:W3CDTF">2017-11-22T14:26:20Z</dcterms:created>
  <dcterms:modified xsi:type="dcterms:W3CDTF">2021-07-19T13:28:43Z</dcterms:modified>
</cp:coreProperties>
</file>